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updateLinks="never" codeName="Tento_zošit" defaultThemeVersion="124226"/>
  <mc:AlternateContent xmlns:mc="http://schemas.openxmlformats.org/markup-compatibility/2006">
    <mc:Choice Requires="x15">
      <x15ac:absPath xmlns:x15ac="http://schemas.microsoft.com/office/spreadsheetml/2010/11/ac" url="U:\SPRAVA_DANI\Turenic\2025\E-kasa\Analyza_po_VPK\Analyzy\"/>
    </mc:Choice>
  </mc:AlternateContent>
  <xr:revisionPtr revIDLastSave="0" documentId="13_ncr:1_{DA88EBF2-2908-4DD0-9CE7-B15F38BB152B}" xr6:coauthVersionLast="47" xr6:coauthVersionMax="47" xr10:uidLastSave="{00000000-0000-0000-0000-000000000000}"/>
  <bookViews>
    <workbookView xWindow="-108" yWindow="-108" windowWidth="30936" windowHeight="16776" tabRatio="675" firstSheet="1" activeTab="1" xr2:uid="{00000000-000D-0000-FFFF-FFFF00000000}"/>
  </bookViews>
  <sheets>
    <sheet name="Malá kalkulačka" sheetId="1" state="hidden" r:id="rId1"/>
    <sheet name="Krok 1- Kalkulačka " sheetId="2" r:id="rId2"/>
    <sheet name="Krok 2- Tabuľky na skopírovanie" sheetId="3" r:id="rId3"/>
    <sheet name="Vysvetlivky ku kroku 1" sheetId="4" r:id="rId4"/>
    <sheet name="Dotknuté subjekty" sheetId="5" state="hidden" r:id="rId5"/>
    <sheet name="vysvetlivky - kalkulačka E.2" sheetId="6" r:id="rId6"/>
    <sheet name="vstupy" sheetId="7" state="hidden" r:id="rId7"/>
    <sheet name="Krok 2- Tabuľky na skopírov_1" sheetId="8" state="hidden" r:id="rId8"/>
  </sheets>
  <externalReferences>
    <externalReference r:id="rId9"/>
  </externalReferences>
  <definedNames>
    <definedName name="AY">'Krok 1- Kalkulačka '!$1:$1048576</definedName>
    <definedName name="Z_9B3BAD7C_18FA_4BA1_ADC7_FF0E752CBBB8_.wvu.Cols" localSheetId="1" hidden="1">'Krok 1- Kalkulačka '!$A:$A,'Krok 1- Kalkulačka '!$J:$J,'Krok 1- Kalkulačka '!$M:$M</definedName>
    <definedName name="Z_9B3BAD7C_18FA_4BA1_ADC7_FF0E752CBBB8_.wvu.Cols" localSheetId="0" hidden="1">'Malá kalkulačka'!$I:$R</definedName>
  </definedNames>
  <calcPr calcId="191029"/>
  <customWorkbookViews>
    <customWorkbookView name="Gajdosikova Jana - osobné zobrazenie" guid="{9B3BAD7C-18FA-4BA1-ADC7-FF0E752CBBB8}" mergeInterval="0" personalView="1" maximized="1" xWindow="-8" yWindow="-8" windowWidth="1936" windowHeight="1056" tabRatio="675" activeSheetId="2"/>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08" i="3" l="1"/>
  <c r="C108" i="3"/>
  <c r="D108" i="3"/>
  <c r="E108" i="3"/>
  <c r="F108" i="3"/>
  <c r="G108" i="3"/>
  <c r="H108" i="3"/>
  <c r="K108" i="3"/>
  <c r="B105" i="3"/>
  <c r="C105" i="3"/>
  <c r="D105" i="3"/>
  <c r="E105" i="3"/>
  <c r="F105" i="3"/>
  <c r="G105" i="3"/>
  <c r="H105" i="3"/>
  <c r="K105" i="3"/>
  <c r="B106" i="3"/>
  <c r="C106" i="3"/>
  <c r="D106" i="3"/>
  <c r="E106" i="3"/>
  <c r="F106" i="3"/>
  <c r="G106" i="3"/>
  <c r="H106" i="3"/>
  <c r="K106" i="3"/>
  <c r="B107" i="3"/>
  <c r="C107" i="3"/>
  <c r="D107" i="3"/>
  <c r="E107" i="3"/>
  <c r="F107" i="3"/>
  <c r="G107" i="3"/>
  <c r="H107" i="3"/>
  <c r="K107" i="3"/>
  <c r="B98" i="3"/>
  <c r="C98" i="3"/>
  <c r="D98" i="3"/>
  <c r="E98" i="3"/>
  <c r="F98" i="3"/>
  <c r="G98" i="3"/>
  <c r="H98" i="3"/>
  <c r="K98" i="3"/>
  <c r="B99" i="3"/>
  <c r="C99" i="3"/>
  <c r="D99" i="3"/>
  <c r="E99" i="3"/>
  <c r="F99" i="3"/>
  <c r="G99" i="3"/>
  <c r="H99" i="3"/>
  <c r="K99" i="3"/>
  <c r="B100" i="3"/>
  <c r="C100" i="3"/>
  <c r="D100" i="3"/>
  <c r="E100" i="3"/>
  <c r="F100" i="3"/>
  <c r="G100" i="3"/>
  <c r="H100" i="3"/>
  <c r="K100" i="3"/>
  <c r="B101" i="3"/>
  <c r="C101" i="3"/>
  <c r="D101" i="3"/>
  <c r="E101" i="3"/>
  <c r="F101" i="3"/>
  <c r="G101" i="3"/>
  <c r="H101" i="3"/>
  <c r="K101" i="3"/>
  <c r="B102" i="3"/>
  <c r="C102" i="3"/>
  <c r="D102" i="3"/>
  <c r="E102" i="3"/>
  <c r="F102" i="3"/>
  <c r="G102" i="3"/>
  <c r="H102" i="3"/>
  <c r="K102" i="3"/>
  <c r="B103" i="3"/>
  <c r="C103" i="3"/>
  <c r="D103" i="3"/>
  <c r="E103" i="3"/>
  <c r="F103" i="3"/>
  <c r="G103" i="3"/>
  <c r="H103" i="3"/>
  <c r="K103" i="3"/>
  <c r="B104" i="3"/>
  <c r="C104" i="3"/>
  <c r="D104" i="3"/>
  <c r="E104" i="3"/>
  <c r="F104" i="3"/>
  <c r="G104" i="3"/>
  <c r="H104" i="3"/>
  <c r="K104" i="3"/>
  <c r="B83" i="3"/>
  <c r="C83" i="3"/>
  <c r="D83" i="3"/>
  <c r="E83" i="3"/>
  <c r="F83" i="3"/>
  <c r="G83" i="3"/>
  <c r="H83" i="3"/>
  <c r="K83" i="3"/>
  <c r="B84" i="3"/>
  <c r="C84" i="3"/>
  <c r="D84" i="3"/>
  <c r="E84" i="3"/>
  <c r="F84" i="3"/>
  <c r="G84" i="3"/>
  <c r="H84" i="3"/>
  <c r="K84" i="3"/>
  <c r="B85" i="3"/>
  <c r="C85" i="3"/>
  <c r="D85" i="3"/>
  <c r="E85" i="3"/>
  <c r="F85" i="3"/>
  <c r="G85" i="3"/>
  <c r="H85" i="3"/>
  <c r="K85" i="3"/>
  <c r="B86" i="3"/>
  <c r="C86" i="3"/>
  <c r="D86" i="3"/>
  <c r="E86" i="3"/>
  <c r="F86" i="3"/>
  <c r="G86" i="3"/>
  <c r="H86" i="3"/>
  <c r="K86" i="3"/>
  <c r="B87" i="3"/>
  <c r="C87" i="3"/>
  <c r="D87" i="3"/>
  <c r="E87" i="3"/>
  <c r="F87" i="3"/>
  <c r="G87" i="3"/>
  <c r="H87" i="3"/>
  <c r="K87" i="3"/>
  <c r="B88" i="3"/>
  <c r="C88" i="3"/>
  <c r="D88" i="3"/>
  <c r="E88" i="3"/>
  <c r="F88" i="3"/>
  <c r="G88" i="3"/>
  <c r="H88" i="3"/>
  <c r="K88" i="3"/>
  <c r="B89" i="3"/>
  <c r="C89" i="3"/>
  <c r="D89" i="3"/>
  <c r="E89" i="3"/>
  <c r="F89" i="3"/>
  <c r="G89" i="3"/>
  <c r="H89" i="3"/>
  <c r="K89" i="3"/>
  <c r="B90" i="3"/>
  <c r="C90" i="3"/>
  <c r="D90" i="3"/>
  <c r="E90" i="3"/>
  <c r="F90" i="3"/>
  <c r="G90" i="3"/>
  <c r="H90" i="3"/>
  <c r="K90" i="3"/>
  <c r="B91" i="3"/>
  <c r="C91" i="3"/>
  <c r="D91" i="3"/>
  <c r="E91" i="3"/>
  <c r="F91" i="3"/>
  <c r="G91" i="3"/>
  <c r="H91" i="3"/>
  <c r="K91" i="3"/>
  <c r="B92" i="3"/>
  <c r="C92" i="3"/>
  <c r="D92" i="3"/>
  <c r="E92" i="3"/>
  <c r="F92" i="3"/>
  <c r="G92" i="3"/>
  <c r="H92" i="3"/>
  <c r="K92" i="3"/>
  <c r="B93" i="3"/>
  <c r="C93" i="3"/>
  <c r="D93" i="3"/>
  <c r="E93" i="3"/>
  <c r="F93" i="3"/>
  <c r="G93" i="3"/>
  <c r="H93" i="3"/>
  <c r="K93" i="3"/>
  <c r="B94" i="3"/>
  <c r="C94" i="3"/>
  <c r="D94" i="3"/>
  <c r="E94" i="3"/>
  <c r="F94" i="3"/>
  <c r="G94" i="3"/>
  <c r="H94" i="3"/>
  <c r="K94" i="3"/>
  <c r="B95" i="3"/>
  <c r="C95" i="3"/>
  <c r="D95" i="3"/>
  <c r="E95" i="3"/>
  <c r="F95" i="3"/>
  <c r="G95" i="3"/>
  <c r="H95" i="3"/>
  <c r="K95" i="3"/>
  <c r="B96" i="3"/>
  <c r="C96" i="3"/>
  <c r="D96" i="3"/>
  <c r="E96" i="3"/>
  <c r="F96" i="3"/>
  <c r="G96" i="3"/>
  <c r="H96" i="3"/>
  <c r="K96" i="3"/>
  <c r="B97" i="3"/>
  <c r="C97" i="3"/>
  <c r="D97" i="3"/>
  <c r="E97" i="3"/>
  <c r="F97" i="3"/>
  <c r="G97" i="3"/>
  <c r="H97" i="3"/>
  <c r="K97" i="3"/>
  <c r="B79" i="3"/>
  <c r="C79" i="3"/>
  <c r="D79" i="3"/>
  <c r="E79" i="3"/>
  <c r="F79" i="3"/>
  <c r="G79" i="3"/>
  <c r="H79" i="3"/>
  <c r="K79" i="3"/>
  <c r="B80" i="3"/>
  <c r="C80" i="3"/>
  <c r="D80" i="3"/>
  <c r="E80" i="3"/>
  <c r="F80" i="3"/>
  <c r="G80" i="3"/>
  <c r="H80" i="3"/>
  <c r="K80" i="3"/>
  <c r="B81" i="3"/>
  <c r="C81" i="3"/>
  <c r="D81" i="3"/>
  <c r="E81" i="3"/>
  <c r="F81" i="3"/>
  <c r="G81" i="3"/>
  <c r="H81" i="3"/>
  <c r="K81" i="3"/>
  <c r="B82" i="3"/>
  <c r="C82" i="3"/>
  <c r="D82" i="3"/>
  <c r="E82" i="3"/>
  <c r="F82" i="3"/>
  <c r="G82" i="3"/>
  <c r="H82" i="3"/>
  <c r="K82" i="3"/>
  <c r="B78" i="3"/>
  <c r="C78" i="3"/>
  <c r="D78" i="3"/>
  <c r="E78" i="3"/>
  <c r="F78" i="3"/>
  <c r="G78" i="3"/>
  <c r="H78" i="3"/>
  <c r="K78" i="3"/>
  <c r="A29" i="3"/>
  <c r="A30" i="3"/>
  <c r="A31" i="3"/>
  <c r="A32" i="3"/>
  <c r="A33" i="3"/>
  <c r="A34" i="3"/>
  <c r="A35" i="3"/>
  <c r="A36" i="3"/>
  <c r="E29" i="3"/>
  <c r="E30" i="3"/>
  <c r="E31" i="3"/>
  <c r="E32" i="3"/>
  <c r="E33" i="3"/>
  <c r="E34" i="3"/>
  <c r="E35" i="3"/>
  <c r="E36" i="3"/>
  <c r="E37" i="3"/>
  <c r="E38" i="3"/>
  <c r="E39" i="3"/>
  <c r="E40" i="3"/>
  <c r="E41" i="3"/>
  <c r="E42" i="3"/>
  <c r="E43" i="3"/>
  <c r="E44" i="3"/>
  <c r="E45" i="3"/>
  <c r="E46" i="3"/>
  <c r="E47" i="3"/>
  <c r="E48" i="3"/>
  <c r="E49" i="3"/>
  <c r="E50" i="3"/>
  <c r="E51" i="3"/>
  <c r="E52" i="3"/>
  <c r="E53" i="3"/>
  <c r="E54" i="3"/>
  <c r="E55" i="3"/>
  <c r="E56" i="3"/>
  <c r="E57" i="3"/>
  <c r="E58" i="3"/>
  <c r="E59" i="3"/>
  <c r="E60" i="3"/>
  <c r="E61" i="3"/>
  <c r="E62" i="3"/>
  <c r="E63" i="3"/>
  <c r="E64" i="3"/>
  <c r="E65" i="3"/>
  <c r="E66" i="3"/>
  <c r="E67" i="3"/>
  <c r="E68" i="3"/>
  <c r="E69" i="3"/>
  <c r="E70" i="3"/>
  <c r="E71" i="3"/>
  <c r="E72" i="3"/>
  <c r="E73" i="3"/>
  <c r="E74" i="3"/>
  <c r="E75" i="3"/>
  <c r="E76" i="3"/>
  <c r="E77" i="3"/>
  <c r="AB248" i="2"/>
  <c r="Z248" i="2"/>
  <c r="AB247" i="2"/>
  <c r="Z247" i="2"/>
  <c r="DQ246" i="2"/>
  <c r="EB246" i="2" s="1"/>
  <c r="CL246" i="2"/>
  <c r="CE246" i="2"/>
  <c r="DK246" i="2" s="1"/>
  <c r="BJ246" i="2"/>
  <c r="AY246" i="2"/>
  <c r="AX246" i="2"/>
  <c r="AW246" i="2"/>
  <c r="AV246" i="2"/>
  <c r="AU246" i="2"/>
  <c r="AT246" i="2"/>
  <c r="AS246" i="2"/>
  <c r="AR246" i="2"/>
  <c r="AQ246" i="2"/>
  <c r="AP246" i="2"/>
  <c r="AE246" i="2"/>
  <c r="AB246" i="2"/>
  <c r="Z246" i="2"/>
  <c r="V246" i="2"/>
  <c r="R246" i="2"/>
  <c r="M246" i="2"/>
  <c r="I246" i="2"/>
  <c r="J246" i="2" s="1"/>
  <c r="H246" i="2"/>
  <c r="AB245" i="2"/>
  <c r="Z245" i="2"/>
  <c r="AB244" i="2"/>
  <c r="Z244" i="2"/>
  <c r="DQ243" i="2"/>
  <c r="EB243" i="2" s="1"/>
  <c r="CL243" i="2"/>
  <c r="CE243" i="2"/>
  <c r="DK243" i="2" s="1"/>
  <c r="BJ243" i="2"/>
  <c r="BI243" i="2"/>
  <c r="BH243" i="2"/>
  <c r="BG243" i="2"/>
  <c r="BF243" i="2"/>
  <c r="BE243" i="2"/>
  <c r="BD243" i="2"/>
  <c r="BC243" i="2"/>
  <c r="BB243" i="2"/>
  <c r="BA243" i="2"/>
  <c r="AZ243" i="2"/>
  <c r="AE243" i="2"/>
  <c r="AB243" i="2"/>
  <c r="Z243" i="2"/>
  <c r="V243" i="2"/>
  <c r="R243" i="2"/>
  <c r="M243" i="2"/>
  <c r="I243" i="2"/>
  <c r="J243" i="2" s="1"/>
  <c r="H243" i="2"/>
  <c r="AB242" i="2"/>
  <c r="Z242" i="2"/>
  <c r="AB241" i="2"/>
  <c r="Z241" i="2"/>
  <c r="DQ240" i="2"/>
  <c r="DZ240" i="2" s="1"/>
  <c r="CL240" i="2"/>
  <c r="DD240" i="2" s="1"/>
  <c r="CE240" i="2"/>
  <c r="DK240" i="2" s="1"/>
  <c r="BJ240" i="2"/>
  <c r="BI240" i="2"/>
  <c r="BH240" i="2"/>
  <c r="BG240" i="2"/>
  <c r="BF240" i="2"/>
  <c r="BE240" i="2"/>
  <c r="BD240" i="2"/>
  <c r="BC240" i="2"/>
  <c r="BB240" i="2"/>
  <c r="BA240" i="2"/>
  <c r="AZ240" i="2"/>
  <c r="AY240" i="2"/>
  <c r="AX240" i="2"/>
  <c r="AW240" i="2"/>
  <c r="AV240" i="2"/>
  <c r="AU240" i="2"/>
  <c r="AT240" i="2"/>
  <c r="AS240" i="2"/>
  <c r="AR240" i="2"/>
  <c r="AQ240" i="2"/>
  <c r="AP240" i="2"/>
  <c r="AE240" i="2"/>
  <c r="AN240" i="2" s="1"/>
  <c r="AB240" i="2"/>
  <c r="Z240" i="2"/>
  <c r="V240" i="2"/>
  <c r="R240" i="2"/>
  <c r="M240" i="2"/>
  <c r="AF240" i="2" s="1"/>
  <c r="I240" i="2"/>
  <c r="J240" i="2" s="1"/>
  <c r="H240" i="2"/>
  <c r="AB239" i="2"/>
  <c r="Z239" i="2"/>
  <c r="AB238" i="2"/>
  <c r="Z238" i="2"/>
  <c r="DQ237" i="2"/>
  <c r="CL237" i="2"/>
  <c r="CP237" i="2" s="1"/>
  <c r="CE237" i="2"/>
  <c r="DK237" i="2" s="1"/>
  <c r="BJ237" i="2"/>
  <c r="BI237" i="2"/>
  <c r="BH237" i="2"/>
  <c r="BG237" i="2"/>
  <c r="BF237" i="2"/>
  <c r="BE237" i="2"/>
  <c r="BD237" i="2"/>
  <c r="BC237" i="2"/>
  <c r="BB237" i="2"/>
  <c r="BA237" i="2"/>
  <c r="AZ237" i="2"/>
  <c r="AY237" i="2"/>
  <c r="AX237" i="2"/>
  <c r="AW237" i="2"/>
  <c r="AV237" i="2"/>
  <c r="AU237" i="2"/>
  <c r="AT237" i="2"/>
  <c r="AS237" i="2"/>
  <c r="AR237" i="2"/>
  <c r="AQ237" i="2"/>
  <c r="AP237" i="2"/>
  <c r="AE237" i="2"/>
  <c r="AN237" i="2" s="1"/>
  <c r="AB237" i="2"/>
  <c r="Z237" i="2"/>
  <c r="V237" i="2"/>
  <c r="R237" i="2"/>
  <c r="M237" i="2"/>
  <c r="AF237" i="2" s="1"/>
  <c r="I237" i="2"/>
  <c r="J237" i="2" s="1"/>
  <c r="H237" i="2"/>
  <c r="AB236" i="2"/>
  <c r="Z236" i="2"/>
  <c r="AB235" i="2"/>
  <c r="Z235" i="2"/>
  <c r="DQ234" i="2"/>
  <c r="DY234" i="2" s="1"/>
  <c r="CL234" i="2"/>
  <c r="CE234" i="2"/>
  <c r="DK234" i="2" s="1"/>
  <c r="BJ234" i="2"/>
  <c r="BI234" i="2"/>
  <c r="BH234" i="2"/>
  <c r="BG234" i="2"/>
  <c r="BF234" i="2"/>
  <c r="BE234" i="2"/>
  <c r="BD234" i="2"/>
  <c r="BC234" i="2"/>
  <c r="BB234" i="2"/>
  <c r="BA234" i="2"/>
  <c r="AZ234" i="2"/>
  <c r="AY234" i="2"/>
  <c r="AX234" i="2"/>
  <c r="AW234" i="2"/>
  <c r="AV234" i="2"/>
  <c r="AU234" i="2"/>
  <c r="AT234" i="2"/>
  <c r="AS234" i="2"/>
  <c r="AR234" i="2"/>
  <c r="AQ234" i="2"/>
  <c r="AP234" i="2"/>
  <c r="AE234" i="2"/>
  <c r="AN234" i="2" s="1"/>
  <c r="AB234" i="2"/>
  <c r="Z234" i="2"/>
  <c r="V234" i="2"/>
  <c r="R234" i="2"/>
  <c r="M234" i="2"/>
  <c r="AF234" i="2" s="1"/>
  <c r="I234" i="2"/>
  <c r="J234" i="2" s="1"/>
  <c r="H234" i="2"/>
  <c r="AB233" i="2"/>
  <c r="Z233" i="2"/>
  <c r="AB232" i="2"/>
  <c r="Z232" i="2"/>
  <c r="DQ231" i="2"/>
  <c r="EB231" i="2" s="1"/>
  <c r="CL231" i="2"/>
  <c r="CV231" i="2" s="1"/>
  <c r="CE231" i="2"/>
  <c r="DK231" i="2" s="1"/>
  <c r="BJ231" i="2"/>
  <c r="BI231" i="2"/>
  <c r="BH231" i="2"/>
  <c r="BG231" i="2"/>
  <c r="BF231" i="2"/>
  <c r="BE231" i="2"/>
  <c r="BD231" i="2"/>
  <c r="BC231" i="2"/>
  <c r="BB231" i="2"/>
  <c r="BA231" i="2"/>
  <c r="AZ231" i="2"/>
  <c r="AY231" i="2"/>
  <c r="AX231" i="2"/>
  <c r="AW231" i="2"/>
  <c r="AV231" i="2"/>
  <c r="AU231" i="2"/>
  <c r="AT231" i="2"/>
  <c r="AS231" i="2"/>
  <c r="AR231" i="2"/>
  <c r="AQ231" i="2"/>
  <c r="AP231" i="2"/>
  <c r="AE231" i="2"/>
  <c r="AN231" i="2" s="1"/>
  <c r="AB231" i="2"/>
  <c r="Z231" i="2"/>
  <c r="V231" i="2"/>
  <c r="R231" i="2"/>
  <c r="M231" i="2"/>
  <c r="AF231" i="2" s="1"/>
  <c r="I231" i="2"/>
  <c r="J231" i="2" s="1"/>
  <c r="H231" i="2"/>
  <c r="AB230" i="2"/>
  <c r="Z230" i="2"/>
  <c r="AB229" i="2"/>
  <c r="Z229" i="2"/>
  <c r="DQ228" i="2"/>
  <c r="DZ228" i="2" s="1"/>
  <c r="CL228" i="2"/>
  <c r="DG228" i="2" s="1"/>
  <c r="CE228" i="2"/>
  <c r="DK228" i="2" s="1"/>
  <c r="BJ228" i="2"/>
  <c r="BI228" i="2"/>
  <c r="BH228" i="2"/>
  <c r="BG228" i="2"/>
  <c r="BF228" i="2"/>
  <c r="BE228" i="2"/>
  <c r="BD228" i="2"/>
  <c r="BC228" i="2"/>
  <c r="BB228" i="2"/>
  <c r="BA228" i="2"/>
  <c r="AZ228" i="2"/>
  <c r="AY228" i="2"/>
  <c r="AX228" i="2"/>
  <c r="AW228" i="2"/>
  <c r="AV228" i="2"/>
  <c r="AU228" i="2"/>
  <c r="AT228" i="2"/>
  <c r="AS228" i="2"/>
  <c r="AR228" i="2"/>
  <c r="AQ228" i="2"/>
  <c r="AP228" i="2"/>
  <c r="AE228" i="2"/>
  <c r="AN228" i="2" s="1"/>
  <c r="AB228" i="2"/>
  <c r="Z228" i="2"/>
  <c r="V228" i="2"/>
  <c r="R228" i="2"/>
  <c r="M228" i="2"/>
  <c r="AF228" i="2" s="1"/>
  <c r="I228" i="2"/>
  <c r="J228" i="2" s="1"/>
  <c r="AK228" i="2" s="1"/>
  <c r="H228" i="2"/>
  <c r="AB227" i="2"/>
  <c r="Z227" i="2"/>
  <c r="AB226" i="2"/>
  <c r="Z226" i="2"/>
  <c r="DQ225" i="2"/>
  <c r="CL225" i="2"/>
  <c r="DB225" i="2" s="1"/>
  <c r="CE225" i="2"/>
  <c r="DK225" i="2" s="1"/>
  <c r="BJ225" i="2"/>
  <c r="BI225" i="2"/>
  <c r="BH225" i="2"/>
  <c r="BG225" i="2"/>
  <c r="BF225" i="2"/>
  <c r="BE225" i="2"/>
  <c r="BD225" i="2"/>
  <c r="BC225" i="2"/>
  <c r="BB225" i="2"/>
  <c r="BA225" i="2"/>
  <c r="AZ225" i="2"/>
  <c r="AY225" i="2"/>
  <c r="AX225" i="2"/>
  <c r="AW225" i="2"/>
  <c r="AV225" i="2"/>
  <c r="AU225" i="2"/>
  <c r="AT225" i="2"/>
  <c r="AS225" i="2"/>
  <c r="AR225" i="2"/>
  <c r="AQ225" i="2"/>
  <c r="AP225" i="2"/>
  <c r="AE225" i="2"/>
  <c r="AN225" i="2" s="1"/>
  <c r="AB225" i="2"/>
  <c r="Z225" i="2"/>
  <c r="V225" i="2"/>
  <c r="R225" i="2"/>
  <c r="M225" i="2"/>
  <c r="I225" i="2"/>
  <c r="J225" i="2" s="1"/>
  <c r="H225" i="2"/>
  <c r="AB224" i="2"/>
  <c r="Z224" i="2"/>
  <c r="AB223" i="2"/>
  <c r="Z223" i="2"/>
  <c r="DQ222" i="2"/>
  <c r="DY222" i="2" s="1"/>
  <c r="CL222" i="2"/>
  <c r="DB222" i="2" s="1"/>
  <c r="CE222" i="2"/>
  <c r="DK222" i="2" s="1"/>
  <c r="BJ222" i="2"/>
  <c r="BI222" i="2"/>
  <c r="BH222" i="2"/>
  <c r="BG222" i="2"/>
  <c r="BF222" i="2"/>
  <c r="BE222" i="2"/>
  <c r="BD222" i="2"/>
  <c r="BC222" i="2"/>
  <c r="BB222" i="2"/>
  <c r="BA222" i="2"/>
  <c r="AZ222" i="2"/>
  <c r="AY222" i="2"/>
  <c r="AX222" i="2"/>
  <c r="AW222" i="2"/>
  <c r="AV222" i="2"/>
  <c r="AU222" i="2"/>
  <c r="AT222" i="2"/>
  <c r="AS222" i="2"/>
  <c r="AR222" i="2"/>
  <c r="AQ222" i="2"/>
  <c r="AP222" i="2"/>
  <c r="AE222" i="2"/>
  <c r="AN222" i="2" s="1"/>
  <c r="AB222" i="2"/>
  <c r="Z222" i="2"/>
  <c r="V222" i="2"/>
  <c r="R222" i="2"/>
  <c r="M222" i="2"/>
  <c r="I222" i="2"/>
  <c r="J222" i="2" s="1"/>
  <c r="H222" i="2"/>
  <c r="AB221" i="2"/>
  <c r="Z221" i="2"/>
  <c r="AB220" i="2"/>
  <c r="Z220" i="2"/>
  <c r="DQ219" i="2"/>
  <c r="DZ219" i="2" s="1"/>
  <c r="CL219" i="2"/>
  <c r="CT219" i="2" s="1"/>
  <c r="CE219" i="2"/>
  <c r="DK219" i="2" s="1"/>
  <c r="BJ219" i="2"/>
  <c r="BI219" i="2"/>
  <c r="BH219" i="2"/>
  <c r="BG219" i="2"/>
  <c r="BF219" i="2"/>
  <c r="BE219" i="2"/>
  <c r="BD219" i="2"/>
  <c r="BC219" i="2"/>
  <c r="BB219" i="2"/>
  <c r="BA219" i="2"/>
  <c r="AZ219" i="2"/>
  <c r="AY219" i="2"/>
  <c r="AX219" i="2"/>
  <c r="AW219" i="2"/>
  <c r="AV219" i="2"/>
  <c r="AU219" i="2"/>
  <c r="AT219" i="2"/>
  <c r="AS219" i="2"/>
  <c r="AR219" i="2"/>
  <c r="AQ219" i="2"/>
  <c r="AP219" i="2"/>
  <c r="AE219" i="2"/>
  <c r="AN219" i="2" s="1"/>
  <c r="AB219" i="2"/>
  <c r="Z219" i="2"/>
  <c r="V219" i="2"/>
  <c r="R219" i="2"/>
  <c r="M219" i="2"/>
  <c r="I219" i="2"/>
  <c r="J219" i="2" s="1"/>
  <c r="AK219" i="2" s="1"/>
  <c r="H219" i="2"/>
  <c r="AB218" i="2"/>
  <c r="Z218" i="2"/>
  <c r="AB217" i="2"/>
  <c r="Z217" i="2"/>
  <c r="DQ216" i="2"/>
  <c r="EB216" i="2" s="1"/>
  <c r="CL216" i="2"/>
  <c r="DD216" i="2" s="1"/>
  <c r="CE216" i="2"/>
  <c r="DK216" i="2" s="1"/>
  <c r="BJ216" i="2"/>
  <c r="BI216" i="2"/>
  <c r="BH216" i="2"/>
  <c r="BG216" i="2"/>
  <c r="BF216" i="2"/>
  <c r="BE216" i="2"/>
  <c r="BD216" i="2"/>
  <c r="BC216" i="2"/>
  <c r="BB216" i="2"/>
  <c r="BA216" i="2"/>
  <c r="AZ216" i="2"/>
  <c r="AY216" i="2"/>
  <c r="AX216" i="2"/>
  <c r="AW216" i="2"/>
  <c r="AV216" i="2"/>
  <c r="AU216" i="2"/>
  <c r="AT216" i="2"/>
  <c r="AS216" i="2"/>
  <c r="AR216" i="2"/>
  <c r="AQ216" i="2"/>
  <c r="AP216" i="2"/>
  <c r="AE216" i="2"/>
  <c r="AN216" i="2" s="1"/>
  <c r="AB216" i="2"/>
  <c r="Z216" i="2"/>
  <c r="V216" i="2"/>
  <c r="R216" i="2"/>
  <c r="M216" i="2"/>
  <c r="AJ216" i="2" s="1"/>
  <c r="I216" i="2"/>
  <c r="J216" i="2" s="1"/>
  <c r="H216" i="2"/>
  <c r="AB215" i="2"/>
  <c r="Z215" i="2"/>
  <c r="AB214" i="2"/>
  <c r="Z214" i="2"/>
  <c r="DQ213" i="2"/>
  <c r="EB213" i="2" s="1"/>
  <c r="CL213" i="2"/>
  <c r="DD213" i="2" s="1"/>
  <c r="CE213" i="2"/>
  <c r="DK213" i="2" s="1"/>
  <c r="BJ213" i="2"/>
  <c r="BI213" i="2"/>
  <c r="BH213" i="2"/>
  <c r="BG213" i="2"/>
  <c r="BF213" i="2"/>
  <c r="BE213" i="2"/>
  <c r="BD213" i="2"/>
  <c r="BC213" i="2"/>
  <c r="BB213" i="2"/>
  <c r="BA213" i="2"/>
  <c r="AZ213" i="2"/>
  <c r="AY213" i="2"/>
  <c r="AX213" i="2"/>
  <c r="AW213" i="2"/>
  <c r="AV213" i="2"/>
  <c r="AU213" i="2"/>
  <c r="AT213" i="2"/>
  <c r="AS213" i="2"/>
  <c r="AR213" i="2"/>
  <c r="AQ213" i="2"/>
  <c r="AP213" i="2"/>
  <c r="AE213" i="2"/>
  <c r="AN213" i="2" s="1"/>
  <c r="AB213" i="2"/>
  <c r="Z213" i="2"/>
  <c r="V213" i="2"/>
  <c r="R213" i="2"/>
  <c r="M213" i="2"/>
  <c r="AJ213" i="2" s="1"/>
  <c r="I213" i="2"/>
  <c r="J213" i="2" s="1"/>
  <c r="H213" i="2"/>
  <c r="AB212" i="2"/>
  <c r="Z212" i="2"/>
  <c r="AB211" i="2"/>
  <c r="Z211" i="2"/>
  <c r="DQ210" i="2"/>
  <c r="CL210" i="2"/>
  <c r="DD210" i="2" s="1"/>
  <c r="CE210" i="2"/>
  <c r="DK210" i="2" s="1"/>
  <c r="BJ210" i="2"/>
  <c r="BI210" i="2"/>
  <c r="BH210" i="2"/>
  <c r="BG210" i="2"/>
  <c r="BF210" i="2"/>
  <c r="BE210" i="2"/>
  <c r="BD210" i="2"/>
  <c r="BC210" i="2"/>
  <c r="BB210" i="2"/>
  <c r="BA210" i="2"/>
  <c r="AZ210" i="2"/>
  <c r="AY210" i="2"/>
  <c r="AX210" i="2"/>
  <c r="AW210" i="2"/>
  <c r="AV210" i="2"/>
  <c r="AU210" i="2"/>
  <c r="AT210" i="2"/>
  <c r="AS210" i="2"/>
  <c r="AR210" i="2"/>
  <c r="AQ210" i="2"/>
  <c r="AP210" i="2"/>
  <c r="AE210" i="2"/>
  <c r="AN210" i="2" s="1"/>
  <c r="AB210" i="2"/>
  <c r="Z210" i="2"/>
  <c r="V210" i="2"/>
  <c r="R210" i="2"/>
  <c r="M210" i="2"/>
  <c r="AJ210" i="2" s="1"/>
  <c r="I210" i="2"/>
  <c r="J210" i="2" s="1"/>
  <c r="H210" i="2"/>
  <c r="AB209" i="2"/>
  <c r="Z209" i="2"/>
  <c r="AC209" i="2" s="1"/>
  <c r="AB208" i="2"/>
  <c r="Z208" i="2"/>
  <c r="DQ207" i="2"/>
  <c r="DY207" i="2" s="1"/>
  <c r="CL207" i="2"/>
  <c r="CE207" i="2"/>
  <c r="DK207" i="2" s="1"/>
  <c r="BJ207" i="2"/>
  <c r="BI207" i="2"/>
  <c r="BH207" i="2"/>
  <c r="BG207" i="2"/>
  <c r="BF207" i="2"/>
  <c r="BE207" i="2"/>
  <c r="BD207" i="2"/>
  <c r="BC207" i="2"/>
  <c r="BB207" i="2"/>
  <c r="BA207" i="2"/>
  <c r="AZ207" i="2"/>
  <c r="AY207" i="2"/>
  <c r="AX207" i="2"/>
  <c r="AW207" i="2"/>
  <c r="AV207" i="2"/>
  <c r="AU207" i="2"/>
  <c r="AT207" i="2"/>
  <c r="AS207" i="2"/>
  <c r="AR207" i="2"/>
  <c r="AQ207" i="2"/>
  <c r="AP207" i="2"/>
  <c r="AE207" i="2"/>
  <c r="AN207" i="2" s="1"/>
  <c r="AB207" i="2"/>
  <c r="Z207" i="2"/>
  <c r="V207" i="2"/>
  <c r="R207" i="2"/>
  <c r="M207" i="2"/>
  <c r="AF207" i="2" s="1"/>
  <c r="I207" i="2"/>
  <c r="J207" i="2" s="1"/>
  <c r="H207" i="2"/>
  <c r="AB206" i="2"/>
  <c r="Z206" i="2"/>
  <c r="AB205" i="2"/>
  <c r="Z205" i="2"/>
  <c r="DQ204" i="2"/>
  <c r="DY204" i="2" s="1"/>
  <c r="CL204" i="2"/>
  <c r="DB204" i="2" s="1"/>
  <c r="CE204" i="2"/>
  <c r="DK204" i="2" s="1"/>
  <c r="BJ204" i="2"/>
  <c r="BI204" i="2"/>
  <c r="BH204" i="2"/>
  <c r="BG204" i="2"/>
  <c r="BF204" i="2"/>
  <c r="BE204" i="2"/>
  <c r="BD204" i="2"/>
  <c r="BC204" i="2"/>
  <c r="BB204" i="2"/>
  <c r="BA204" i="2"/>
  <c r="AZ204" i="2"/>
  <c r="AY204" i="2"/>
  <c r="AX204" i="2"/>
  <c r="AW204" i="2"/>
  <c r="AV204" i="2"/>
  <c r="AU204" i="2"/>
  <c r="AT204" i="2"/>
  <c r="AS204" i="2"/>
  <c r="AR204" i="2"/>
  <c r="AQ204" i="2"/>
  <c r="AP204" i="2"/>
  <c r="AE204" i="2"/>
  <c r="AN204" i="2" s="1"/>
  <c r="AB204" i="2"/>
  <c r="Z204" i="2"/>
  <c r="AC204" i="2" s="1"/>
  <c r="V204" i="2"/>
  <c r="R204" i="2"/>
  <c r="M204" i="2"/>
  <c r="AF204" i="2" s="1"/>
  <c r="I204" i="2"/>
  <c r="J204" i="2" s="1"/>
  <c r="H204" i="2"/>
  <c r="AB203" i="2"/>
  <c r="Z203" i="2"/>
  <c r="AB202" i="2"/>
  <c r="Z202" i="2"/>
  <c r="DQ201" i="2"/>
  <c r="DY201" i="2" s="1"/>
  <c r="CL201" i="2"/>
  <c r="CE201" i="2"/>
  <c r="DK201" i="2" s="1"/>
  <c r="BJ201" i="2"/>
  <c r="BI201" i="2"/>
  <c r="CD201" i="2" s="1"/>
  <c r="BH201" i="2"/>
  <c r="BG201" i="2"/>
  <c r="BF201" i="2"/>
  <c r="BE201" i="2"/>
  <c r="BD201" i="2"/>
  <c r="BC201" i="2"/>
  <c r="BB201" i="2"/>
  <c r="BA201" i="2"/>
  <c r="AZ201" i="2"/>
  <c r="AY201" i="2"/>
  <c r="AX201" i="2"/>
  <c r="AW201" i="2"/>
  <c r="AV201" i="2"/>
  <c r="AU201" i="2"/>
  <c r="AT201" i="2"/>
  <c r="AS201" i="2"/>
  <c r="AR201" i="2"/>
  <c r="AQ201" i="2"/>
  <c r="AP201" i="2"/>
  <c r="AE201" i="2"/>
  <c r="AN201" i="2" s="1"/>
  <c r="AB201" i="2"/>
  <c r="Z201" i="2"/>
  <c r="V201" i="2"/>
  <c r="R201" i="2"/>
  <c r="M201" i="2"/>
  <c r="AF201" i="2" s="1"/>
  <c r="I201" i="2"/>
  <c r="J201" i="2" s="1"/>
  <c r="H201" i="2"/>
  <c r="AB200" i="2"/>
  <c r="Z200" i="2"/>
  <c r="AB199" i="2"/>
  <c r="Z199" i="2"/>
  <c r="DQ198" i="2"/>
  <c r="DY198" i="2" s="1"/>
  <c r="CL198" i="2"/>
  <c r="DG198" i="2" s="1"/>
  <c r="CE198" i="2"/>
  <c r="DK198" i="2" s="1"/>
  <c r="BJ198" i="2"/>
  <c r="BI198" i="2"/>
  <c r="BH198" i="2"/>
  <c r="BG198" i="2"/>
  <c r="BF198" i="2"/>
  <c r="BE198" i="2"/>
  <c r="BD198" i="2"/>
  <c r="BC198" i="2"/>
  <c r="BB198" i="2"/>
  <c r="BA198" i="2"/>
  <c r="AZ198" i="2"/>
  <c r="AY198" i="2"/>
  <c r="AX198" i="2"/>
  <c r="AW198" i="2"/>
  <c r="AV198" i="2"/>
  <c r="AU198" i="2"/>
  <c r="AT198" i="2"/>
  <c r="AS198" i="2"/>
  <c r="AR198" i="2"/>
  <c r="AQ198" i="2"/>
  <c r="AP198" i="2"/>
  <c r="AE198" i="2"/>
  <c r="AN198" i="2" s="1"/>
  <c r="AB198" i="2"/>
  <c r="Z198" i="2"/>
  <c r="V198" i="2"/>
  <c r="R198" i="2"/>
  <c r="M198" i="2"/>
  <c r="AF198" i="2" s="1"/>
  <c r="I198" i="2"/>
  <c r="J198" i="2" s="1"/>
  <c r="AK198" i="2" s="1"/>
  <c r="CH198" i="2" s="1"/>
  <c r="H198" i="2"/>
  <c r="AB197" i="2"/>
  <c r="Z197" i="2"/>
  <c r="AB196" i="2"/>
  <c r="Z196" i="2"/>
  <c r="DQ195" i="2"/>
  <c r="CL195" i="2"/>
  <c r="DB195" i="2" s="1"/>
  <c r="CE195" i="2"/>
  <c r="DK195" i="2" s="1"/>
  <c r="BJ195" i="2"/>
  <c r="BI195" i="2"/>
  <c r="BH195" i="2"/>
  <c r="BG195" i="2"/>
  <c r="BF195" i="2"/>
  <c r="BE195" i="2"/>
  <c r="BD195" i="2"/>
  <c r="BC195" i="2"/>
  <c r="BB195" i="2"/>
  <c r="BA195" i="2"/>
  <c r="AZ195" i="2"/>
  <c r="AY195" i="2"/>
  <c r="AX195" i="2"/>
  <c r="AW195" i="2"/>
  <c r="AV195" i="2"/>
  <c r="AU195" i="2"/>
  <c r="AT195" i="2"/>
  <c r="AS195" i="2"/>
  <c r="AR195" i="2"/>
  <c r="AQ195" i="2"/>
  <c r="AP195" i="2"/>
  <c r="AE195" i="2"/>
  <c r="AN195" i="2" s="1"/>
  <c r="AB195" i="2"/>
  <c r="Z195" i="2"/>
  <c r="V195" i="2"/>
  <c r="R195" i="2"/>
  <c r="M195" i="2"/>
  <c r="AJ195" i="2" s="1"/>
  <c r="I195" i="2"/>
  <c r="J195" i="2" s="1"/>
  <c r="AK195" i="2" s="1"/>
  <c r="H195" i="2"/>
  <c r="AB194" i="2"/>
  <c r="Z194" i="2"/>
  <c r="AB193" i="2"/>
  <c r="Z193" i="2"/>
  <c r="DQ192" i="2"/>
  <c r="DY192" i="2" s="1"/>
  <c r="CL192" i="2"/>
  <c r="DF192" i="2" s="1"/>
  <c r="CE192" i="2"/>
  <c r="DK192" i="2" s="1"/>
  <c r="BJ192" i="2"/>
  <c r="BI192" i="2"/>
  <c r="BH192" i="2"/>
  <c r="BG192" i="2"/>
  <c r="BF192" i="2"/>
  <c r="BE192" i="2"/>
  <c r="BD192" i="2"/>
  <c r="BC192" i="2"/>
  <c r="BB192" i="2"/>
  <c r="BA192" i="2"/>
  <c r="AZ192" i="2"/>
  <c r="AY192" i="2"/>
  <c r="AX192" i="2"/>
  <c r="AW192" i="2"/>
  <c r="AV192" i="2"/>
  <c r="AU192" i="2"/>
  <c r="AT192" i="2"/>
  <c r="AS192" i="2"/>
  <c r="AR192" i="2"/>
  <c r="AQ192" i="2"/>
  <c r="AP192" i="2"/>
  <c r="AE192" i="2"/>
  <c r="AN192" i="2" s="1"/>
  <c r="AB192" i="2"/>
  <c r="Z192" i="2"/>
  <c r="V192" i="2"/>
  <c r="R192" i="2"/>
  <c r="M192" i="2"/>
  <c r="AJ192" i="2" s="1"/>
  <c r="I192" i="2"/>
  <c r="J192" i="2" s="1"/>
  <c r="AK192" i="2" s="1"/>
  <c r="CH192" i="2" s="1"/>
  <c r="H192" i="2"/>
  <c r="AB191" i="2"/>
  <c r="Z191" i="2"/>
  <c r="AB190" i="2"/>
  <c r="Z190" i="2"/>
  <c r="DQ189" i="2"/>
  <c r="DY189" i="2" s="1"/>
  <c r="CL189" i="2"/>
  <c r="DF189" i="2" s="1"/>
  <c r="CE189" i="2"/>
  <c r="DK189" i="2" s="1"/>
  <c r="BJ189" i="2"/>
  <c r="BI189" i="2"/>
  <c r="BH189" i="2"/>
  <c r="BG189" i="2"/>
  <c r="BF189" i="2"/>
  <c r="BE189" i="2"/>
  <c r="BD189" i="2"/>
  <c r="BC189" i="2"/>
  <c r="BB189" i="2"/>
  <c r="BA189" i="2"/>
  <c r="AZ189" i="2"/>
  <c r="AY189" i="2"/>
  <c r="AX189" i="2"/>
  <c r="AW189" i="2"/>
  <c r="AV189" i="2"/>
  <c r="AU189" i="2"/>
  <c r="AT189" i="2"/>
  <c r="AS189" i="2"/>
  <c r="AR189" i="2"/>
  <c r="AQ189" i="2"/>
  <c r="AP189" i="2"/>
  <c r="AE189" i="2"/>
  <c r="AN189" i="2" s="1"/>
  <c r="AB189" i="2"/>
  <c r="Z189" i="2"/>
  <c r="V189" i="2"/>
  <c r="R189" i="2"/>
  <c r="M189" i="2"/>
  <c r="AJ189" i="2" s="1"/>
  <c r="I189" i="2"/>
  <c r="J189" i="2" s="1"/>
  <c r="AK189" i="2" s="1"/>
  <c r="CH189" i="2" s="1"/>
  <c r="H189" i="2"/>
  <c r="AB188" i="2"/>
  <c r="Z188" i="2"/>
  <c r="AB187" i="2"/>
  <c r="Z187" i="2"/>
  <c r="DQ186" i="2"/>
  <c r="CL186" i="2"/>
  <c r="DD186" i="2" s="1"/>
  <c r="CE186" i="2"/>
  <c r="DK186" i="2" s="1"/>
  <c r="BJ186" i="2"/>
  <c r="BI186" i="2"/>
  <c r="BH186" i="2"/>
  <c r="BG186" i="2"/>
  <c r="CB186" i="2" s="1"/>
  <c r="BF186" i="2"/>
  <c r="BE186" i="2"/>
  <c r="BD186" i="2"/>
  <c r="BC186" i="2"/>
  <c r="BB186" i="2"/>
  <c r="BA186" i="2"/>
  <c r="AZ186" i="2"/>
  <c r="AY186" i="2"/>
  <c r="AX186" i="2"/>
  <c r="AW186" i="2"/>
  <c r="AV186" i="2"/>
  <c r="AU186" i="2"/>
  <c r="AT186" i="2"/>
  <c r="AS186" i="2"/>
  <c r="AR186" i="2"/>
  <c r="AQ186" i="2"/>
  <c r="AP186" i="2"/>
  <c r="AE186" i="2"/>
  <c r="AN186" i="2" s="1"/>
  <c r="AB186" i="2"/>
  <c r="Z186" i="2"/>
  <c r="V186" i="2"/>
  <c r="R186" i="2"/>
  <c r="M186" i="2"/>
  <c r="AJ186" i="2" s="1"/>
  <c r="I186" i="2"/>
  <c r="J186" i="2" s="1"/>
  <c r="AG186" i="2" s="1"/>
  <c r="H186" i="2"/>
  <c r="AB185" i="2"/>
  <c r="Z185" i="2"/>
  <c r="AB184" i="2"/>
  <c r="Z184" i="2"/>
  <c r="DQ183" i="2"/>
  <c r="DY183" i="2" s="1"/>
  <c r="CL183" i="2"/>
  <c r="DC183" i="2" s="1"/>
  <c r="CE183" i="2"/>
  <c r="DK183" i="2" s="1"/>
  <c r="BJ183" i="2"/>
  <c r="BI183" i="2"/>
  <c r="BH183" i="2"/>
  <c r="BG183" i="2"/>
  <c r="BF183" i="2"/>
  <c r="BE183" i="2"/>
  <c r="BD183" i="2"/>
  <c r="BC183" i="2"/>
  <c r="BB183" i="2"/>
  <c r="BA183" i="2"/>
  <c r="AZ183" i="2"/>
  <c r="AY183" i="2"/>
  <c r="AX183" i="2"/>
  <c r="AW183" i="2"/>
  <c r="AV183" i="2"/>
  <c r="AU183" i="2"/>
  <c r="AT183" i="2"/>
  <c r="AS183" i="2"/>
  <c r="AR183" i="2"/>
  <c r="AQ183" i="2"/>
  <c r="AP183" i="2"/>
  <c r="AE183" i="2"/>
  <c r="AN183" i="2" s="1"/>
  <c r="AB183" i="2"/>
  <c r="Z183" i="2"/>
  <c r="V183" i="2"/>
  <c r="R183" i="2"/>
  <c r="M183" i="2"/>
  <c r="AF183" i="2" s="1"/>
  <c r="I183" i="2"/>
  <c r="J183" i="2" s="1"/>
  <c r="AG183" i="2" s="1"/>
  <c r="H183" i="2"/>
  <c r="AB182" i="2"/>
  <c r="Z182" i="2"/>
  <c r="AB181" i="2"/>
  <c r="Z181" i="2"/>
  <c r="DQ180" i="2"/>
  <c r="DX180" i="2" s="1"/>
  <c r="CL180" i="2"/>
  <c r="DD180" i="2" s="1"/>
  <c r="CE180" i="2"/>
  <c r="DK180" i="2" s="1"/>
  <c r="BJ180" i="2"/>
  <c r="BI180" i="2"/>
  <c r="BH180" i="2"/>
  <c r="BG180" i="2"/>
  <c r="BF180" i="2"/>
  <c r="BE180" i="2"/>
  <c r="BD180" i="2"/>
  <c r="BC180" i="2"/>
  <c r="BB180" i="2"/>
  <c r="BA180" i="2"/>
  <c r="AZ180" i="2"/>
  <c r="AY180" i="2"/>
  <c r="AX180" i="2"/>
  <c r="AW180" i="2"/>
  <c r="AV180" i="2"/>
  <c r="AU180" i="2"/>
  <c r="AT180" i="2"/>
  <c r="AS180" i="2"/>
  <c r="AR180" i="2"/>
  <c r="AQ180" i="2"/>
  <c r="AP180" i="2"/>
  <c r="AE180" i="2"/>
  <c r="AN180" i="2" s="1"/>
  <c r="AB180" i="2"/>
  <c r="Z180" i="2"/>
  <c r="V180" i="2"/>
  <c r="R180" i="2"/>
  <c r="M180" i="2"/>
  <c r="AJ180" i="2" s="1"/>
  <c r="I180" i="2"/>
  <c r="J180" i="2" s="1"/>
  <c r="H180" i="2"/>
  <c r="AB179" i="2"/>
  <c r="Z179" i="2"/>
  <c r="AB178" i="2"/>
  <c r="Z178" i="2"/>
  <c r="DQ177" i="2"/>
  <c r="DY177" i="2" s="1"/>
  <c r="CL177" i="2"/>
  <c r="CV177" i="2" s="1"/>
  <c r="CE177" i="2"/>
  <c r="DK177" i="2" s="1"/>
  <c r="BJ177" i="2"/>
  <c r="BI177" i="2"/>
  <c r="BH177" i="2"/>
  <c r="BG177" i="2"/>
  <c r="BF177" i="2"/>
  <c r="BE177" i="2"/>
  <c r="BD177" i="2"/>
  <c r="BC177" i="2"/>
  <c r="BB177" i="2"/>
  <c r="BA177" i="2"/>
  <c r="AZ177" i="2"/>
  <c r="AY177" i="2"/>
  <c r="AX177" i="2"/>
  <c r="AW177" i="2"/>
  <c r="AV177" i="2"/>
  <c r="AU177" i="2"/>
  <c r="AT177" i="2"/>
  <c r="AS177" i="2"/>
  <c r="AR177" i="2"/>
  <c r="AQ177" i="2"/>
  <c r="AP177" i="2"/>
  <c r="AE177" i="2"/>
  <c r="AN177" i="2" s="1"/>
  <c r="AB177" i="2"/>
  <c r="Z177" i="2"/>
  <c r="V177" i="2"/>
  <c r="R177" i="2"/>
  <c r="M177" i="2"/>
  <c r="AF177" i="2" s="1"/>
  <c r="I177" i="2"/>
  <c r="J177" i="2" s="1"/>
  <c r="H177" i="2"/>
  <c r="AB176" i="2"/>
  <c r="Z176" i="2"/>
  <c r="AB175" i="2"/>
  <c r="Z175" i="2"/>
  <c r="DQ174" i="2"/>
  <c r="CL174" i="2"/>
  <c r="CE174" i="2"/>
  <c r="DK174" i="2" s="1"/>
  <c r="BJ174" i="2"/>
  <c r="BI174" i="2"/>
  <c r="BH174" i="2"/>
  <c r="BG174" i="2"/>
  <c r="BF174" i="2"/>
  <c r="BE174" i="2"/>
  <c r="BD174" i="2"/>
  <c r="BC174" i="2"/>
  <c r="BB174" i="2"/>
  <c r="BA174" i="2"/>
  <c r="AZ174" i="2"/>
  <c r="AY174" i="2"/>
  <c r="AX174" i="2"/>
  <c r="AW174" i="2"/>
  <c r="AV174" i="2"/>
  <c r="AU174" i="2"/>
  <c r="AT174" i="2"/>
  <c r="AS174" i="2"/>
  <c r="AR174" i="2"/>
  <c r="AQ174" i="2"/>
  <c r="AP174" i="2"/>
  <c r="AE174" i="2"/>
  <c r="AN174" i="2" s="1"/>
  <c r="AB174" i="2"/>
  <c r="Z174" i="2"/>
  <c r="V174" i="2"/>
  <c r="R174" i="2"/>
  <c r="M174" i="2"/>
  <c r="AF174" i="2" s="1"/>
  <c r="I174" i="2"/>
  <c r="J174" i="2" s="1"/>
  <c r="H174" i="2"/>
  <c r="AB173" i="2"/>
  <c r="Z173" i="2"/>
  <c r="AB172" i="2"/>
  <c r="Z172" i="2"/>
  <c r="DQ171" i="2"/>
  <c r="DY171" i="2" s="1"/>
  <c r="CL171" i="2"/>
  <c r="DC171" i="2" s="1"/>
  <c r="CE171" i="2"/>
  <c r="DK171" i="2" s="1"/>
  <c r="BJ171" i="2"/>
  <c r="BI171" i="2"/>
  <c r="BH171" i="2"/>
  <c r="BG171" i="2"/>
  <c r="BF171" i="2"/>
  <c r="BE171" i="2"/>
  <c r="BD171" i="2"/>
  <c r="BC171" i="2"/>
  <c r="BB171" i="2"/>
  <c r="BA171" i="2"/>
  <c r="AZ171" i="2"/>
  <c r="AY171" i="2"/>
  <c r="AX171" i="2"/>
  <c r="AW171" i="2"/>
  <c r="AV171" i="2"/>
  <c r="AU171" i="2"/>
  <c r="AT171" i="2"/>
  <c r="AS171" i="2"/>
  <c r="AR171" i="2"/>
  <c r="AQ171" i="2"/>
  <c r="AP171" i="2"/>
  <c r="AE171" i="2"/>
  <c r="AN171" i="2" s="1"/>
  <c r="AO171" i="2" s="1"/>
  <c r="AB171" i="2"/>
  <c r="Z171" i="2"/>
  <c r="V171" i="2"/>
  <c r="R171" i="2"/>
  <c r="M171" i="2"/>
  <c r="AF171" i="2" s="1"/>
  <c r="I171" i="2"/>
  <c r="J171" i="2" s="1"/>
  <c r="H171" i="2"/>
  <c r="AB170" i="2"/>
  <c r="Z170" i="2"/>
  <c r="AB169" i="2"/>
  <c r="Z169" i="2"/>
  <c r="DQ168" i="2"/>
  <c r="DY168" i="2" s="1"/>
  <c r="CL168" i="2"/>
  <c r="DH168" i="2" s="1"/>
  <c r="CE168" i="2"/>
  <c r="DK168" i="2" s="1"/>
  <c r="BJ168" i="2"/>
  <c r="BN168" i="2" s="1"/>
  <c r="BI168" i="2"/>
  <c r="BH168" i="2"/>
  <c r="BG168" i="2"/>
  <c r="BF168" i="2"/>
  <c r="BE168" i="2"/>
  <c r="BD168" i="2"/>
  <c r="BC168" i="2"/>
  <c r="BB168" i="2"/>
  <c r="BA168" i="2"/>
  <c r="AZ168" i="2"/>
  <c r="AY168" i="2"/>
  <c r="AX168" i="2"/>
  <c r="AW168" i="2"/>
  <c r="AV168" i="2"/>
  <c r="AU168" i="2"/>
  <c r="AT168" i="2"/>
  <c r="AS168" i="2"/>
  <c r="AR168" i="2"/>
  <c r="AQ168" i="2"/>
  <c r="AP168" i="2"/>
  <c r="AE168" i="2"/>
  <c r="AN168" i="2" s="1"/>
  <c r="AB168" i="2"/>
  <c r="Z168" i="2"/>
  <c r="V168" i="2"/>
  <c r="R168" i="2"/>
  <c r="M168" i="2"/>
  <c r="AJ168" i="2" s="1"/>
  <c r="I168" i="2"/>
  <c r="J168" i="2" s="1"/>
  <c r="H168" i="2"/>
  <c r="AB167" i="2"/>
  <c r="Z167" i="2"/>
  <c r="AB166" i="2"/>
  <c r="Z166" i="2"/>
  <c r="DQ165" i="2"/>
  <c r="DY165" i="2" s="1"/>
  <c r="CL165" i="2"/>
  <c r="DC165" i="2" s="1"/>
  <c r="CE165" i="2"/>
  <c r="DK165" i="2" s="1"/>
  <c r="BJ165" i="2"/>
  <c r="BI165" i="2"/>
  <c r="BH165" i="2"/>
  <c r="BG165" i="2"/>
  <c r="BF165" i="2"/>
  <c r="BE165" i="2"/>
  <c r="BD165" i="2"/>
  <c r="BC165" i="2"/>
  <c r="BB165" i="2"/>
  <c r="BA165" i="2"/>
  <c r="AZ165" i="2"/>
  <c r="AY165" i="2"/>
  <c r="AX165" i="2"/>
  <c r="AW165" i="2"/>
  <c r="AV165" i="2"/>
  <c r="AU165" i="2"/>
  <c r="AT165" i="2"/>
  <c r="AS165" i="2"/>
  <c r="AR165" i="2"/>
  <c r="AQ165" i="2"/>
  <c r="AP165" i="2"/>
  <c r="AE165" i="2"/>
  <c r="AN165" i="2" s="1"/>
  <c r="AB165" i="2"/>
  <c r="Z165" i="2"/>
  <c r="V165" i="2"/>
  <c r="R165" i="2"/>
  <c r="M165" i="2"/>
  <c r="AJ165" i="2" s="1"/>
  <c r="I165" i="2"/>
  <c r="J165" i="2" s="1"/>
  <c r="H165" i="2"/>
  <c r="AB164" i="2"/>
  <c r="Z164" i="2"/>
  <c r="AB163" i="2"/>
  <c r="Z163" i="2"/>
  <c r="DQ162" i="2"/>
  <c r="DX162" i="2" s="1"/>
  <c r="CL162" i="2"/>
  <c r="CE162" i="2"/>
  <c r="DK162" i="2" s="1"/>
  <c r="BJ162" i="2"/>
  <c r="BI162" i="2"/>
  <c r="BH162" i="2"/>
  <c r="BG162" i="2"/>
  <c r="BF162" i="2"/>
  <c r="BE162" i="2"/>
  <c r="BD162" i="2"/>
  <c r="BC162" i="2"/>
  <c r="BB162" i="2"/>
  <c r="BA162" i="2"/>
  <c r="AZ162" i="2"/>
  <c r="AY162" i="2"/>
  <c r="AX162" i="2"/>
  <c r="AW162" i="2"/>
  <c r="AV162" i="2"/>
  <c r="AU162" i="2"/>
  <c r="AT162" i="2"/>
  <c r="AS162" i="2"/>
  <c r="AR162" i="2"/>
  <c r="AQ162" i="2"/>
  <c r="AP162" i="2"/>
  <c r="AE162" i="2"/>
  <c r="AN162" i="2" s="1"/>
  <c r="AB162" i="2"/>
  <c r="Z162" i="2"/>
  <c r="V162" i="2"/>
  <c r="R162" i="2"/>
  <c r="M162" i="2"/>
  <c r="AJ162" i="2" s="1"/>
  <c r="I162" i="2"/>
  <c r="J162" i="2" s="1"/>
  <c r="H162" i="2"/>
  <c r="AB161" i="2"/>
  <c r="Z161" i="2"/>
  <c r="AB160" i="2"/>
  <c r="Z160" i="2"/>
  <c r="DQ159" i="2"/>
  <c r="DX159" i="2" s="1"/>
  <c r="CL159" i="2"/>
  <c r="DE159" i="2" s="1"/>
  <c r="CE159" i="2"/>
  <c r="DK159" i="2" s="1"/>
  <c r="BJ159" i="2"/>
  <c r="BY159" i="2" s="1"/>
  <c r="BI159" i="2"/>
  <c r="BH159" i="2"/>
  <c r="BG159" i="2"/>
  <c r="BF159" i="2"/>
  <c r="BE159" i="2"/>
  <c r="BD159" i="2"/>
  <c r="BC159" i="2"/>
  <c r="BB159" i="2"/>
  <c r="BA159" i="2"/>
  <c r="AZ159" i="2"/>
  <c r="AY159" i="2"/>
  <c r="AX159" i="2"/>
  <c r="AW159" i="2"/>
  <c r="AV159" i="2"/>
  <c r="AU159" i="2"/>
  <c r="AT159" i="2"/>
  <c r="AS159" i="2"/>
  <c r="AR159" i="2"/>
  <c r="AQ159" i="2"/>
  <c r="AP159" i="2"/>
  <c r="AE159" i="2"/>
  <c r="AN159" i="2" s="1"/>
  <c r="AB159" i="2"/>
  <c r="Z159" i="2"/>
  <c r="V159" i="2"/>
  <c r="R159" i="2"/>
  <c r="M159" i="2"/>
  <c r="AJ159" i="2" s="1"/>
  <c r="I159" i="2"/>
  <c r="J159" i="2" s="1"/>
  <c r="H159" i="2"/>
  <c r="AJ240" i="2" l="1"/>
  <c r="AF162" i="2"/>
  <c r="AC231" i="2"/>
  <c r="CH228" i="2"/>
  <c r="AO240" i="2"/>
  <c r="AC229" i="2"/>
  <c r="AC223" i="2"/>
  <c r="AC239" i="2"/>
  <c r="AC246" i="2"/>
  <c r="AC221" i="2"/>
  <c r="CD171" i="2"/>
  <c r="AC195" i="2"/>
  <c r="AC181" i="2"/>
  <c r="AC173" i="2"/>
  <c r="CN195" i="2"/>
  <c r="CY195" i="2"/>
  <c r="BT186" i="2"/>
  <c r="AF180" i="2"/>
  <c r="BN198" i="2"/>
  <c r="DT228" i="2"/>
  <c r="AC237" i="2"/>
  <c r="AC222" i="2"/>
  <c r="CJ171" i="2"/>
  <c r="DV171" i="2" s="1"/>
  <c r="CH195" i="2"/>
  <c r="DT195" i="2" s="1"/>
  <c r="AC228" i="2"/>
  <c r="CV195" i="2"/>
  <c r="AC169" i="2"/>
  <c r="AC213" i="2"/>
  <c r="AH201" i="2"/>
  <c r="AI201" i="2" s="1"/>
  <c r="CG201" i="2" s="1"/>
  <c r="DS201" i="2" s="1"/>
  <c r="AL159" i="2"/>
  <c r="AM159" i="2" s="1"/>
  <c r="CI159" i="2" s="1"/>
  <c r="DU159" i="2" s="1"/>
  <c r="AO168" i="2"/>
  <c r="CJ168" i="2" s="1"/>
  <c r="DV168" i="2" s="1"/>
  <c r="AJ177" i="2"/>
  <c r="AO216" i="2"/>
  <c r="CJ216" i="2" s="1"/>
  <c r="DV216" i="2" s="1"/>
  <c r="EB228" i="2"/>
  <c r="CN189" i="2"/>
  <c r="BZ204" i="2"/>
  <c r="AJ174" i="2"/>
  <c r="BZ195" i="2"/>
  <c r="AH219" i="2"/>
  <c r="AI219" i="2" s="1"/>
  <c r="CG219" i="2" s="1"/>
  <c r="DS219" i="2" s="1"/>
  <c r="EB234" i="2"/>
  <c r="BZ240" i="2"/>
  <c r="AJ183" i="2"/>
  <c r="AL219" i="2"/>
  <c r="AM219" i="2" s="1"/>
  <c r="CI219" i="2" s="1"/>
  <c r="DU219" i="2" s="1"/>
  <c r="AF168" i="2"/>
  <c r="AC198" i="2"/>
  <c r="AC219" i="2"/>
  <c r="AC248" i="2"/>
  <c r="AH198" i="2"/>
  <c r="AI198" i="2" s="1"/>
  <c r="CG198" i="2" s="1"/>
  <c r="DS198" i="2" s="1"/>
  <c r="AH231" i="2"/>
  <c r="AI231" i="2" s="1"/>
  <c r="CG231" i="2" s="1"/>
  <c r="DS231" i="2" s="1"/>
  <c r="CT168" i="2"/>
  <c r="CY168" i="2"/>
  <c r="DG168" i="2"/>
  <c r="AO189" i="2"/>
  <c r="CJ189" i="2" s="1"/>
  <c r="DV189" i="2" s="1"/>
  <c r="AC207" i="2"/>
  <c r="EB207" i="2"/>
  <c r="AC218" i="2"/>
  <c r="BX228" i="2"/>
  <c r="AL231" i="2"/>
  <c r="AM231" i="2" s="1"/>
  <c r="CI231" i="2" s="1"/>
  <c r="DU231" i="2" s="1"/>
  <c r="AC232" i="2"/>
  <c r="AC245" i="2"/>
  <c r="AF189" i="2"/>
  <c r="AO159" i="2"/>
  <c r="CJ159" i="2" s="1"/>
  <c r="DV159" i="2" s="1"/>
  <c r="BZ174" i="2"/>
  <c r="AO207" i="2"/>
  <c r="CJ207" i="2" s="1"/>
  <c r="DV207" i="2" s="1"/>
  <c r="BV222" i="2"/>
  <c r="AO198" i="2"/>
  <c r="CJ198" i="2" s="1"/>
  <c r="DV198" i="2" s="1"/>
  <c r="AH204" i="2"/>
  <c r="AI204" i="2" s="1"/>
  <c r="CG204" i="2" s="1"/>
  <c r="DS204" i="2" s="1"/>
  <c r="AJ207" i="2"/>
  <c r="BW222" i="2"/>
  <c r="AC170" i="2"/>
  <c r="AC179" i="2"/>
  <c r="DG195" i="2"/>
  <c r="CA234" i="2"/>
  <c r="BZ171" i="2"/>
  <c r="AO174" i="2"/>
  <c r="CJ174" i="2" s="1"/>
  <c r="DV174" i="2" s="1"/>
  <c r="BL186" i="2"/>
  <c r="AO204" i="2"/>
  <c r="CJ204" i="2" s="1"/>
  <c r="DV204" i="2" s="1"/>
  <c r="BM222" i="2"/>
  <c r="AO228" i="2"/>
  <c r="CJ228" i="2" s="1"/>
  <c r="DV228" i="2" s="1"/>
  <c r="BW189" i="2"/>
  <c r="AC193" i="2"/>
  <c r="AC197" i="2"/>
  <c r="AJ204" i="2"/>
  <c r="DF210" i="2"/>
  <c r="CB222" i="2"/>
  <c r="EA234" i="2"/>
  <c r="BO222" i="2"/>
  <c r="CR168" i="2"/>
  <c r="AC172" i="2"/>
  <c r="AC185" i="2"/>
  <c r="AH189" i="2"/>
  <c r="AI189" i="2" s="1"/>
  <c r="CG189" i="2" s="1"/>
  <c r="DS189" i="2" s="1"/>
  <c r="AC194" i="2"/>
  <c r="AL201" i="2"/>
  <c r="AM201" i="2" s="1"/>
  <c r="CI201" i="2" s="1"/>
  <c r="DU201" i="2" s="1"/>
  <c r="AG219" i="2"/>
  <c r="CF219" i="2" s="1"/>
  <c r="BP222" i="2"/>
  <c r="AC247" i="2"/>
  <c r="CS168" i="2"/>
  <c r="AL189" i="2"/>
  <c r="AM189" i="2" s="1"/>
  <c r="CI189" i="2" s="1"/>
  <c r="DU189" i="2" s="1"/>
  <c r="DF240" i="2"/>
  <c r="AJ246" i="2"/>
  <c r="BD246" i="2" s="1"/>
  <c r="BY246" i="2" s="1"/>
  <c r="AN246" i="2"/>
  <c r="BH246" i="2" s="1"/>
  <c r="CC246" i="2" s="1"/>
  <c r="AN243" i="2"/>
  <c r="AO243" i="2" s="1"/>
  <c r="CJ243" i="2" s="1"/>
  <c r="DV243" i="2" s="1"/>
  <c r="AJ243" i="2"/>
  <c r="AT243" i="2" s="1"/>
  <c r="AX243" i="2"/>
  <c r="AH243" i="2"/>
  <c r="AK225" i="2"/>
  <c r="CH225" i="2" s="1"/>
  <c r="DT225" i="2" s="1"/>
  <c r="AH225" i="2"/>
  <c r="AI225" i="2" s="1"/>
  <c r="CG225" i="2" s="1"/>
  <c r="DS225" i="2" s="1"/>
  <c r="AG225" i="2"/>
  <c r="CF225" i="2" s="1"/>
  <c r="AK222" i="2"/>
  <c r="CH222" i="2" s="1"/>
  <c r="DT222" i="2" s="1"/>
  <c r="AG222" i="2"/>
  <c r="AH222" i="2"/>
  <c r="AI222" i="2" s="1"/>
  <c r="CG222" i="2" s="1"/>
  <c r="DS222" i="2" s="1"/>
  <c r="BO168" i="2"/>
  <c r="EA177" i="2"/>
  <c r="AH186" i="2"/>
  <c r="AI186" i="2" s="1"/>
  <c r="CG186" i="2" s="1"/>
  <c r="DS186" i="2" s="1"/>
  <c r="BV189" i="2"/>
  <c r="CD189" i="2"/>
  <c r="AH195" i="2"/>
  <c r="AI195" i="2" s="1"/>
  <c r="CG195" i="2" s="1"/>
  <c r="DS195" i="2" s="1"/>
  <c r="BV198" i="2"/>
  <c r="DA222" i="2"/>
  <c r="AL228" i="2"/>
  <c r="AM228" i="2" s="1"/>
  <c r="CI228" i="2" s="1"/>
  <c r="DU228" i="2" s="1"/>
  <c r="DZ231" i="2"/>
  <c r="AC238" i="2"/>
  <c r="AC242" i="2"/>
  <c r="AC243" i="2"/>
  <c r="AL174" i="2"/>
  <c r="AM174" i="2" s="1"/>
  <c r="CI174" i="2" s="1"/>
  <c r="DU174" i="2" s="1"/>
  <c r="BK171" i="2"/>
  <c r="AL186" i="2"/>
  <c r="AM186" i="2" s="1"/>
  <c r="CI186" i="2" s="1"/>
  <c r="DU186" i="2" s="1"/>
  <c r="AH192" i="2"/>
  <c r="AI192" i="2" s="1"/>
  <c r="CG192" i="2" s="1"/>
  <c r="DS192" i="2" s="1"/>
  <c r="AL195" i="2"/>
  <c r="AM195" i="2" s="1"/>
  <c r="CI195" i="2" s="1"/>
  <c r="DU195" i="2" s="1"/>
  <c r="AH210" i="2"/>
  <c r="AI210" i="2" s="1"/>
  <c r="CG210" i="2" s="1"/>
  <c r="DS210" i="2" s="1"/>
  <c r="AL222" i="2"/>
  <c r="AM222" i="2" s="1"/>
  <c r="CI222" i="2" s="1"/>
  <c r="DU222" i="2" s="1"/>
  <c r="CQ159" i="2"/>
  <c r="AH162" i="2"/>
  <c r="AI162" i="2" s="1"/>
  <c r="CG162" i="2" s="1"/>
  <c r="DS162" i="2" s="1"/>
  <c r="AH180" i="2"/>
  <c r="AI180" i="2" s="1"/>
  <c r="CG180" i="2" s="1"/>
  <c r="DS180" i="2" s="1"/>
  <c r="AL183" i="2"/>
  <c r="AM183" i="2" s="1"/>
  <c r="CI183" i="2" s="1"/>
  <c r="DU183" i="2" s="1"/>
  <c r="BU189" i="2"/>
  <c r="BU192" i="2"/>
  <c r="BO198" i="2"/>
  <c r="BO219" i="2"/>
  <c r="DZ222" i="2"/>
  <c r="AH228" i="2"/>
  <c r="AI228" i="2" s="1"/>
  <c r="CG228" i="2" s="1"/>
  <c r="DS228" i="2" s="1"/>
  <c r="CT228" i="2"/>
  <c r="BR237" i="2"/>
  <c r="EA243" i="2"/>
  <c r="BW171" i="2"/>
  <c r="AF159" i="2"/>
  <c r="BO159" i="2"/>
  <c r="AL162" i="2"/>
  <c r="AM162" i="2" s="1"/>
  <c r="CI162" i="2" s="1"/>
  <c r="DU162" i="2" s="1"/>
  <c r="AC164" i="2"/>
  <c r="BK168" i="2"/>
  <c r="BS168" i="2"/>
  <c r="CA168" i="2"/>
  <c r="DA168" i="2"/>
  <c r="AJ171" i="2"/>
  <c r="BP174" i="2"/>
  <c r="BK174" i="2"/>
  <c r="AL180" i="2"/>
  <c r="AM180" i="2" s="1"/>
  <c r="CI180" i="2" s="1"/>
  <c r="DU180" i="2" s="1"/>
  <c r="BO192" i="2"/>
  <c r="BU195" i="2"/>
  <c r="DH195" i="2"/>
  <c r="AJ198" i="2"/>
  <c r="AC200" i="2"/>
  <c r="CA204" i="2"/>
  <c r="AH207" i="2"/>
  <c r="AI207" i="2" s="1"/>
  <c r="CG207" i="2" s="1"/>
  <c r="DS207" i="2" s="1"/>
  <c r="AC210" i="2"/>
  <c r="AO213" i="2"/>
  <c r="CJ213" i="2" s="1"/>
  <c r="DV213" i="2" s="1"/>
  <c r="BT219" i="2"/>
  <c r="CC222" i="2"/>
  <c r="AC226" i="2"/>
  <c r="CU228" i="2"/>
  <c r="BX231" i="2"/>
  <c r="AC233" i="2"/>
  <c r="AC234" i="2"/>
  <c r="AC236" i="2"/>
  <c r="BZ237" i="2"/>
  <c r="CJ240" i="2"/>
  <c r="DV240" i="2" s="1"/>
  <c r="DH159" i="2"/>
  <c r="BV159" i="2"/>
  <c r="CA171" i="2"/>
  <c r="BQ174" i="2"/>
  <c r="BY174" i="2"/>
  <c r="BL174" i="2"/>
  <c r="CA177" i="2"/>
  <c r="BZ183" i="2"/>
  <c r="AO186" i="2"/>
  <c r="CJ186" i="2" s="1"/>
  <c r="DV186" i="2" s="1"/>
  <c r="AO195" i="2"/>
  <c r="CJ195" i="2" s="1"/>
  <c r="DV195" i="2" s="1"/>
  <c r="AO201" i="2"/>
  <c r="CJ201" i="2" s="1"/>
  <c r="DV201" i="2" s="1"/>
  <c r="AL207" i="2"/>
  <c r="AM207" i="2" s="1"/>
  <c r="CI207" i="2" s="1"/>
  <c r="DU207" i="2" s="1"/>
  <c r="AC214" i="2"/>
  <c r="BZ216" i="2"/>
  <c r="BW219" i="2"/>
  <c r="AO222" i="2"/>
  <c r="CJ222" i="2" s="1"/>
  <c r="DV222" i="2" s="1"/>
  <c r="DF228" i="2"/>
  <c r="AO234" i="2"/>
  <c r="CJ234" i="2" s="1"/>
  <c r="DV234" i="2" s="1"/>
  <c r="AO237" i="2"/>
  <c r="CJ237" i="2" s="1"/>
  <c r="DV237" i="2" s="1"/>
  <c r="BP168" i="2"/>
  <c r="BX171" i="2"/>
  <c r="AH183" i="2"/>
  <c r="AI183" i="2" s="1"/>
  <c r="CG183" i="2" s="1"/>
  <c r="DS183" i="2" s="1"/>
  <c r="CM168" i="2"/>
  <c r="BW174" i="2"/>
  <c r="AO183" i="2"/>
  <c r="CJ183" i="2" s="1"/>
  <c r="DV183" i="2" s="1"/>
  <c r="AF186" i="2"/>
  <c r="AO192" i="2"/>
  <c r="CJ192" i="2" s="1"/>
  <c r="DV192" i="2" s="1"/>
  <c r="AF195" i="2"/>
  <c r="AJ201" i="2"/>
  <c r="BZ207" i="2"/>
  <c r="AO210" i="2"/>
  <c r="CJ210" i="2" s="1"/>
  <c r="DV210" i="2" s="1"/>
  <c r="AL225" i="2"/>
  <c r="AM225" i="2" s="1"/>
  <c r="CI225" i="2" s="1"/>
  <c r="DU225" i="2" s="1"/>
  <c r="AO231" i="2"/>
  <c r="CJ231" i="2" s="1"/>
  <c r="DV231" i="2" s="1"/>
  <c r="AJ234" i="2"/>
  <c r="AJ237" i="2"/>
  <c r="AH174" i="2"/>
  <c r="AI174" i="2" s="1"/>
  <c r="CG174" i="2" s="1"/>
  <c r="DS174" i="2" s="1"/>
  <c r="BL159" i="2"/>
  <c r="EB177" i="2"/>
  <c r="BN159" i="2"/>
  <c r="BL165" i="2"/>
  <c r="BW168" i="2"/>
  <c r="BS159" i="2"/>
  <c r="AO165" i="2"/>
  <c r="CJ165" i="2" s="1"/>
  <c r="DV165" i="2" s="1"/>
  <c r="BS171" i="2"/>
  <c r="BT159" i="2"/>
  <c r="CB159" i="2"/>
  <c r="CD159" i="2"/>
  <c r="AF165" i="2"/>
  <c r="BL171" i="2"/>
  <c r="BT171" i="2"/>
  <c r="AO177" i="2"/>
  <c r="CJ177" i="2" s="1"/>
  <c r="DV177" i="2" s="1"/>
  <c r="BM159" i="2"/>
  <c r="AO162" i="2"/>
  <c r="CJ162" i="2" s="1"/>
  <c r="DV162" i="2" s="1"/>
  <c r="CO168" i="2"/>
  <c r="BM171" i="2"/>
  <c r="BU171" i="2"/>
  <c r="CC171" i="2"/>
  <c r="EA171" i="2"/>
  <c r="AO180" i="2"/>
  <c r="CJ180" i="2" s="1"/>
  <c r="DV180" i="2" s="1"/>
  <c r="CM189" i="2"/>
  <c r="CM195" i="2"/>
  <c r="AL198" i="2"/>
  <c r="AM198" i="2" s="1"/>
  <c r="CI198" i="2" s="1"/>
  <c r="DU198" i="2" s="1"/>
  <c r="AL204" i="2"/>
  <c r="AM204" i="2" s="1"/>
  <c r="CI204" i="2" s="1"/>
  <c r="DU204" i="2" s="1"/>
  <c r="AH213" i="2"/>
  <c r="AI213" i="2" s="1"/>
  <c r="CG213" i="2" s="1"/>
  <c r="DS213" i="2" s="1"/>
  <c r="AC215" i="2"/>
  <c r="AC216" i="2"/>
  <c r="CH219" i="2"/>
  <c r="DT219" i="2" s="1"/>
  <c r="BK219" i="2"/>
  <c r="BS219" i="2"/>
  <c r="CA219" i="2"/>
  <c r="AC227" i="2"/>
  <c r="BN228" i="2"/>
  <c r="AJ231" i="2"/>
  <c r="DZ234" i="2"/>
  <c r="AC241" i="2"/>
  <c r="BN225" i="2"/>
  <c r="BV225" i="2"/>
  <c r="BM186" i="2"/>
  <c r="CC186" i="2"/>
  <c r="CY189" i="2"/>
  <c r="BS192" i="2"/>
  <c r="DT198" i="2"/>
  <c r="BR213" i="2"/>
  <c r="CP213" i="2"/>
  <c r="DZ216" i="2"/>
  <c r="BL219" i="2"/>
  <c r="BU219" i="2"/>
  <c r="BQ222" i="2"/>
  <c r="BY222" i="2"/>
  <c r="BN222" i="2"/>
  <c r="BL225" i="2"/>
  <c r="BV228" i="2"/>
  <c r="BK231" i="2"/>
  <c r="DG234" i="2"/>
  <c r="CP234" i="2"/>
  <c r="BK165" i="2"/>
  <c r="AC162" i="2"/>
  <c r="BU168" i="2"/>
  <c r="DZ171" i="2"/>
  <c r="BN174" i="2"/>
  <c r="BN186" i="2"/>
  <c r="CZ189" i="2"/>
  <c r="AC196" i="2"/>
  <c r="CP204" i="2"/>
  <c r="CP210" i="2"/>
  <c r="DF213" i="2"/>
  <c r="AC217" i="2"/>
  <c r="BV219" i="2"/>
  <c r="AC220" i="2"/>
  <c r="BU222" i="2"/>
  <c r="BQ225" i="2"/>
  <c r="BY225" i="2"/>
  <c r="BM225" i="2"/>
  <c r="DY228" i="2"/>
  <c r="EA228" i="2"/>
  <c r="BW231" i="2"/>
  <c r="DD237" i="2"/>
  <c r="DF237" i="2"/>
  <c r="BW186" i="2"/>
  <c r="DD243" i="2"/>
  <c r="DF243" i="2"/>
  <c r="BL168" i="2"/>
  <c r="BT168" i="2"/>
  <c r="CB168" i="2"/>
  <c r="BP171" i="2"/>
  <c r="CD174" i="2"/>
  <c r="CD180" i="2"/>
  <c r="BV183" i="2"/>
  <c r="BT192" i="2"/>
  <c r="BL195" i="2"/>
  <c r="BR204" i="2"/>
  <c r="CB219" i="2"/>
  <c r="BU225" i="2"/>
  <c r="DY237" i="2"/>
  <c r="EA237" i="2"/>
  <c r="DZ237" i="2"/>
  <c r="BW165" i="2"/>
  <c r="BT225" i="2"/>
  <c r="DE168" i="2"/>
  <c r="BV171" i="2"/>
  <c r="BW183" i="2"/>
  <c r="BM192" i="2"/>
  <c r="CC192" i="2"/>
  <c r="BQ195" i="2"/>
  <c r="BY195" i="2"/>
  <c r="BM195" i="2"/>
  <c r="AC203" i="2"/>
  <c r="BV204" i="2"/>
  <c r="DZ204" i="2"/>
  <c r="AC211" i="2"/>
  <c r="BP219" i="2"/>
  <c r="BM219" i="2"/>
  <c r="CC219" i="2"/>
  <c r="CB225" i="2"/>
  <c r="CV228" i="2"/>
  <c r="CQ228" i="2"/>
  <c r="DD228" i="2"/>
  <c r="BR234" i="2"/>
  <c r="EB237" i="2"/>
  <c r="DZ246" i="2"/>
  <c r="DY240" i="2"/>
  <c r="EA240" i="2"/>
  <c r="BM165" i="2"/>
  <c r="CC165" i="2"/>
  <c r="AC174" i="2"/>
  <c r="BS195" i="2"/>
  <c r="EA204" i="2"/>
  <c r="BQ219" i="2"/>
  <c r="BY219" i="2"/>
  <c r="BN219" i="2"/>
  <c r="CD219" i="2"/>
  <c r="CC225" i="2"/>
  <c r="CD228" i="2"/>
  <c r="BM228" i="2"/>
  <c r="BW228" i="2"/>
  <c r="DY231" i="2"/>
  <c r="EA231" i="2"/>
  <c r="BS234" i="2"/>
  <c r="EB240" i="2"/>
  <c r="AC163" i="2"/>
  <c r="CD165" i="2"/>
  <c r="AC187" i="2"/>
  <c r="AC192" i="2"/>
  <c r="CA195" i="2"/>
  <c r="BT195" i="2"/>
  <c r="AC201" i="2"/>
  <c r="AC205" i="2"/>
  <c r="AC208" i="2"/>
  <c r="BZ222" i="2"/>
  <c r="CD222" i="2"/>
  <c r="BL222" i="2"/>
  <c r="BT222" i="2"/>
  <c r="CS222" i="2"/>
  <c r="CT222" i="2"/>
  <c r="CD225" i="2"/>
  <c r="BK228" i="2"/>
  <c r="AC230" i="2"/>
  <c r="BV234" i="2"/>
  <c r="AC240" i="2"/>
  <c r="AC244" i="2"/>
  <c r="CP246" i="2"/>
  <c r="BK222" i="2"/>
  <c r="BS222" i="2"/>
  <c r="CA222" i="2"/>
  <c r="AC224" i="2"/>
  <c r="AC225" i="2"/>
  <c r="CP240" i="2"/>
  <c r="DZ243" i="2"/>
  <c r="BK234" i="2"/>
  <c r="AC235" i="2"/>
  <c r="EB210" i="2"/>
  <c r="EA210" i="2"/>
  <c r="CA159" i="2"/>
  <c r="CZ159" i="2"/>
  <c r="BP159" i="2"/>
  <c r="BX159" i="2"/>
  <c r="BK159" i="2"/>
  <c r="CC159" i="2"/>
  <c r="DG159" i="2"/>
  <c r="BT165" i="2"/>
  <c r="AC167" i="2"/>
  <c r="BM168" i="2"/>
  <c r="CN168" i="2"/>
  <c r="DC168" i="2"/>
  <c r="BQ171" i="2"/>
  <c r="BY171" i="2"/>
  <c r="BO171" i="2"/>
  <c r="DX171" i="2"/>
  <c r="DZ177" i="2"/>
  <c r="BQ180" i="2"/>
  <c r="BY180" i="2"/>
  <c r="AC182" i="2"/>
  <c r="AJ219" i="2"/>
  <c r="AF219" i="2"/>
  <c r="AO219" i="2"/>
  <c r="CJ219" i="2" s="1"/>
  <c r="DV219" i="2" s="1"/>
  <c r="CA225" i="2"/>
  <c r="AJ225" i="2"/>
  <c r="AF225" i="2"/>
  <c r="DZ159" i="2"/>
  <c r="BS165" i="2"/>
  <c r="CT165" i="2"/>
  <c r="BP177" i="2"/>
  <c r="BX177" i="2"/>
  <c r="DB180" i="2"/>
  <c r="EB186" i="2"/>
  <c r="EA186" i="2"/>
  <c r="DZ186" i="2"/>
  <c r="CM192" i="2"/>
  <c r="CS219" i="2"/>
  <c r="DY219" i="2"/>
  <c r="AO225" i="2"/>
  <c r="CJ225" i="2" s="1"/>
  <c r="DV225" i="2" s="1"/>
  <c r="DX225" i="2"/>
  <c r="EB225" i="2"/>
  <c r="DY225" i="2"/>
  <c r="CB192" i="2"/>
  <c r="CU192" i="2"/>
  <c r="BZ210" i="2"/>
  <c r="BR210" i="2"/>
  <c r="DG225" i="2"/>
  <c r="CY225" i="2"/>
  <c r="CQ225" i="2"/>
  <c r="DF225" i="2"/>
  <c r="CP225" i="2"/>
  <c r="DE225" i="2"/>
  <c r="CO225" i="2"/>
  <c r="DD225" i="2"/>
  <c r="CV225" i="2"/>
  <c r="CN225" i="2"/>
  <c r="DC225" i="2"/>
  <c r="CU225" i="2"/>
  <c r="CM225" i="2"/>
  <c r="DH225" i="2"/>
  <c r="CZ225" i="2"/>
  <c r="CR225" i="2"/>
  <c r="AG237" i="2"/>
  <c r="AK237" i="2"/>
  <c r="CH237" i="2" s="1"/>
  <c r="DT237" i="2" s="1"/>
  <c r="AL237" i="2"/>
  <c r="AM237" i="2" s="1"/>
  <c r="CI237" i="2" s="1"/>
  <c r="DU237" i="2" s="1"/>
  <c r="DG219" i="2"/>
  <c r="CY219" i="2"/>
  <c r="CQ219" i="2"/>
  <c r="DF219" i="2"/>
  <c r="CP219" i="2"/>
  <c r="DE219" i="2"/>
  <c r="CO219" i="2"/>
  <c r="DD219" i="2"/>
  <c r="CV219" i="2"/>
  <c r="CN219" i="2"/>
  <c r="DC219" i="2"/>
  <c r="CU219" i="2"/>
  <c r="CM219" i="2"/>
  <c r="DH219" i="2"/>
  <c r="CZ219" i="2"/>
  <c r="CR219" i="2"/>
  <c r="CR159" i="2"/>
  <c r="AC180" i="2"/>
  <c r="CV192" i="2"/>
  <c r="DF198" i="2"/>
  <c r="CY198" i="2"/>
  <c r="CV198" i="2"/>
  <c r="CU198" i="2"/>
  <c r="CP198" i="2"/>
  <c r="CN198" i="2"/>
  <c r="DB198" i="2"/>
  <c r="BZ219" i="2"/>
  <c r="DA219" i="2"/>
  <c r="AJ222" i="2"/>
  <c r="AF222" i="2"/>
  <c r="CS225" i="2"/>
  <c r="DZ225" i="2"/>
  <c r="DA231" i="2"/>
  <c r="CS231" i="2"/>
  <c r="DH231" i="2"/>
  <c r="CZ231" i="2"/>
  <c r="CR231" i="2"/>
  <c r="DE231" i="2"/>
  <c r="CO231" i="2"/>
  <c r="DF231" i="2"/>
  <c r="CT231" i="2"/>
  <c r="DD231" i="2"/>
  <c r="CQ231" i="2"/>
  <c r="DC231" i="2"/>
  <c r="CP231" i="2"/>
  <c r="DB231" i="2"/>
  <c r="CN231" i="2"/>
  <c r="CY231" i="2"/>
  <c r="CM231" i="2"/>
  <c r="DG231" i="2"/>
  <c r="CU231" i="2"/>
  <c r="AG246" i="2"/>
  <c r="BA246" i="2" s="1"/>
  <c r="AK246" i="2"/>
  <c r="AL246" i="2"/>
  <c r="EB219" i="2"/>
  <c r="EA219" i="2"/>
  <c r="DX219" i="2"/>
  <c r="DZ210" i="2"/>
  <c r="BW159" i="2"/>
  <c r="CY159" i="2"/>
  <c r="BO165" i="2"/>
  <c r="CD168" i="2"/>
  <c r="CZ168" i="2"/>
  <c r="BZ180" i="2"/>
  <c r="CB180" i="2"/>
  <c r="BL180" i="2"/>
  <c r="CM198" i="2"/>
  <c r="CP201" i="2"/>
  <c r="DF201" i="2"/>
  <c r="DB219" i="2"/>
  <c r="EB222" i="2"/>
  <c r="EA222" i="2"/>
  <c r="DX222" i="2"/>
  <c r="CT225" i="2"/>
  <c r="EA225" i="2"/>
  <c r="DD207" i="2"/>
  <c r="DF207" i="2"/>
  <c r="CP207" i="2"/>
  <c r="DB192" i="2"/>
  <c r="DD192" i="2"/>
  <c r="CR192" i="2"/>
  <c r="DC192" i="2"/>
  <c r="CQ192" i="2"/>
  <c r="DA192" i="2"/>
  <c r="CP192" i="2"/>
  <c r="CZ192" i="2"/>
  <c r="CO192" i="2"/>
  <c r="DH192" i="2"/>
  <c r="CY192" i="2"/>
  <c r="CN192" i="2"/>
  <c r="DE192" i="2"/>
  <c r="CS192" i="2"/>
  <c r="BU165" i="2"/>
  <c r="DX177" i="2"/>
  <c r="BN180" i="2"/>
  <c r="AC183" i="2"/>
  <c r="BZ189" i="2"/>
  <c r="BS189" i="2"/>
  <c r="BO189" i="2"/>
  <c r="CC189" i="2"/>
  <c r="BM189" i="2"/>
  <c r="CB189" i="2"/>
  <c r="BL189" i="2"/>
  <c r="CA189" i="2"/>
  <c r="BK189" i="2"/>
  <c r="BT189" i="2"/>
  <c r="DG192" i="2"/>
  <c r="DC198" i="2"/>
  <c r="DG222" i="2"/>
  <c r="CY222" i="2"/>
  <c r="CQ222" i="2"/>
  <c r="DF222" i="2"/>
  <c r="CP222" i="2"/>
  <c r="DE222" i="2"/>
  <c r="CO222" i="2"/>
  <c r="DD222" i="2"/>
  <c r="CV222" i="2"/>
  <c r="CN222" i="2"/>
  <c r="DC222" i="2"/>
  <c r="CU222" i="2"/>
  <c r="CM222" i="2"/>
  <c r="DH222" i="2"/>
  <c r="CZ222" i="2"/>
  <c r="CR222" i="2"/>
  <c r="DA225" i="2"/>
  <c r="CC231" i="2"/>
  <c r="BU231" i="2"/>
  <c r="BM231" i="2"/>
  <c r="CB231" i="2"/>
  <c r="BT231" i="2"/>
  <c r="BL231" i="2"/>
  <c r="BY231" i="2"/>
  <c r="BQ231" i="2"/>
  <c r="BS231" i="2"/>
  <c r="BR231" i="2"/>
  <c r="CD231" i="2"/>
  <c r="BP231" i="2"/>
  <c r="CA231" i="2"/>
  <c r="BO231" i="2"/>
  <c r="BZ231" i="2"/>
  <c r="BN231" i="2"/>
  <c r="BV231" i="2"/>
  <c r="DD234" i="2"/>
  <c r="CV234" i="2"/>
  <c r="CN234" i="2"/>
  <c r="DC234" i="2"/>
  <c r="CU234" i="2"/>
  <c r="CM234" i="2"/>
  <c r="DA234" i="2"/>
  <c r="CS234" i="2"/>
  <c r="DH234" i="2"/>
  <c r="CZ234" i="2"/>
  <c r="CR234" i="2"/>
  <c r="DE234" i="2"/>
  <c r="CO234" i="2"/>
  <c r="DB234" i="2"/>
  <c r="CY234" i="2"/>
  <c r="CT234" i="2"/>
  <c r="CQ234" i="2"/>
  <c r="DF234" i="2"/>
  <c r="AC189" i="2"/>
  <c r="CV189" i="2"/>
  <c r="CU195" i="2"/>
  <c r="DF195" i="2"/>
  <c r="AC199" i="2"/>
  <c r="AC202" i="2"/>
  <c r="AG231" i="2"/>
  <c r="AK231" i="2"/>
  <c r="CH231" i="2" s="1"/>
  <c r="DT231" i="2" s="1"/>
  <c r="BX237" i="2"/>
  <c r="BP237" i="2"/>
  <c r="BW237" i="2"/>
  <c r="BO237" i="2"/>
  <c r="CD237" i="2"/>
  <c r="BV237" i="2"/>
  <c r="BN237" i="2"/>
  <c r="CC237" i="2"/>
  <c r="BU237" i="2"/>
  <c r="BM237" i="2"/>
  <c r="CB237" i="2"/>
  <c r="BT237" i="2"/>
  <c r="BL237" i="2"/>
  <c r="CA237" i="2"/>
  <c r="BS237" i="2"/>
  <c r="BK237" i="2"/>
  <c r="BY237" i="2"/>
  <c r="BQ237" i="2"/>
  <c r="AG243" i="2"/>
  <c r="AK243" i="2"/>
  <c r="AL243" i="2"/>
  <c r="BP189" i="2"/>
  <c r="BX189" i="2"/>
  <c r="CO189" i="2"/>
  <c r="DA189" i="2"/>
  <c r="AC190" i="2"/>
  <c r="CO195" i="2"/>
  <c r="CZ195" i="2"/>
  <c r="BP198" i="2"/>
  <c r="BW201" i="2"/>
  <c r="BO225" i="2"/>
  <c r="BW225" i="2"/>
  <c r="BO228" i="2"/>
  <c r="BZ228" i="2"/>
  <c r="BZ234" i="2"/>
  <c r="BX240" i="2"/>
  <c r="BP240" i="2"/>
  <c r="BW240" i="2"/>
  <c r="BO240" i="2"/>
  <c r="CD240" i="2"/>
  <c r="BV240" i="2"/>
  <c r="BN240" i="2"/>
  <c r="CC240" i="2"/>
  <c r="BU240" i="2"/>
  <c r="BM240" i="2"/>
  <c r="CB240" i="2"/>
  <c r="BT240" i="2"/>
  <c r="BL240" i="2"/>
  <c r="CA240" i="2"/>
  <c r="BS240" i="2"/>
  <c r="BK240" i="2"/>
  <c r="BY240" i="2"/>
  <c r="BQ240" i="2"/>
  <c r="AH246" i="2"/>
  <c r="BO186" i="2"/>
  <c r="BQ189" i="2"/>
  <c r="BY189" i="2"/>
  <c r="CQ189" i="2"/>
  <c r="DC189" i="2"/>
  <c r="BW192" i="2"/>
  <c r="CP195" i="2"/>
  <c r="DA195" i="2"/>
  <c r="BZ198" i="2"/>
  <c r="BN201" i="2"/>
  <c r="EB204" i="2"/>
  <c r="CP216" i="2"/>
  <c r="BX219" i="2"/>
  <c r="BX222" i="2"/>
  <c r="BP225" i="2"/>
  <c r="BX225" i="2"/>
  <c r="AG228" i="2"/>
  <c r="BP228" i="2"/>
  <c r="CA228" i="2"/>
  <c r="DA228" i="2"/>
  <c r="CS228" i="2"/>
  <c r="DH228" i="2"/>
  <c r="CZ228" i="2"/>
  <c r="CR228" i="2"/>
  <c r="DE228" i="2"/>
  <c r="CO228" i="2"/>
  <c r="AH237" i="2"/>
  <c r="AI237" i="2" s="1"/>
  <c r="CG237" i="2" s="1"/>
  <c r="DS237" i="2" s="1"/>
  <c r="BR240" i="2"/>
  <c r="BT183" i="2"/>
  <c r="CN183" i="2"/>
  <c r="BV186" i="2"/>
  <c r="CR189" i="2"/>
  <c r="DD189" i="2"/>
  <c r="AC191" i="2"/>
  <c r="BP192" i="2"/>
  <c r="BX192" i="2"/>
  <c r="BK192" i="2"/>
  <c r="CA192" i="2"/>
  <c r="CB195" i="2"/>
  <c r="CQ195" i="2"/>
  <c r="DC195" i="2"/>
  <c r="CA198" i="2"/>
  <c r="DZ198" i="2"/>
  <c r="BR201" i="2"/>
  <c r="DZ201" i="2"/>
  <c r="BK204" i="2"/>
  <c r="DZ213" i="2"/>
  <c r="DF216" i="2"/>
  <c r="BR228" i="2"/>
  <c r="CC228" i="2"/>
  <c r="CM228" i="2"/>
  <c r="CY228" i="2"/>
  <c r="AG234" i="2"/>
  <c r="AK234" i="2"/>
  <c r="CH234" i="2" s="1"/>
  <c r="DT234" i="2" s="1"/>
  <c r="AH234" i="2"/>
  <c r="AI234" i="2" s="1"/>
  <c r="CG234" i="2" s="1"/>
  <c r="DS234" i="2" s="1"/>
  <c r="BX234" i="2"/>
  <c r="BP234" i="2"/>
  <c r="BW234" i="2"/>
  <c r="BO234" i="2"/>
  <c r="CC234" i="2"/>
  <c r="BU234" i="2"/>
  <c r="BM234" i="2"/>
  <c r="CB234" i="2"/>
  <c r="BT234" i="2"/>
  <c r="BL234" i="2"/>
  <c r="BY234" i="2"/>
  <c r="BQ234" i="2"/>
  <c r="CD234" i="2"/>
  <c r="AG240" i="2"/>
  <c r="AK240" i="2"/>
  <c r="CH240" i="2" s="1"/>
  <c r="DT240" i="2" s="1"/>
  <c r="BX243" i="2"/>
  <c r="BW243" i="2"/>
  <c r="CD243" i="2"/>
  <c r="BV243" i="2"/>
  <c r="CC243" i="2"/>
  <c r="BU243" i="2"/>
  <c r="CB243" i="2"/>
  <c r="CA243" i="2"/>
  <c r="BY243" i="2"/>
  <c r="BM183" i="2"/>
  <c r="BU183" i="2"/>
  <c r="CC183" i="2"/>
  <c r="CV183" i="2"/>
  <c r="CS189" i="2"/>
  <c r="DG189" i="2"/>
  <c r="BQ192" i="2"/>
  <c r="BY192" i="2"/>
  <c r="BL192" i="2"/>
  <c r="BK195" i="2"/>
  <c r="CC195" i="2"/>
  <c r="CR195" i="2"/>
  <c r="DD195" i="2"/>
  <c r="CD198" i="2"/>
  <c r="EA198" i="2"/>
  <c r="BS201" i="2"/>
  <c r="EA201" i="2"/>
  <c r="BN204" i="2"/>
  <c r="CT204" i="2"/>
  <c r="DZ207" i="2"/>
  <c r="AC212" i="2"/>
  <c r="EA213" i="2"/>
  <c r="BR219" i="2"/>
  <c r="BR222" i="2"/>
  <c r="BR225" i="2"/>
  <c r="BZ225" i="2"/>
  <c r="BS228" i="2"/>
  <c r="CN228" i="2"/>
  <c r="DB228" i="2"/>
  <c r="AL240" i="2"/>
  <c r="AM240" i="2" s="1"/>
  <c r="CI240" i="2" s="1"/>
  <c r="DU240" i="2" s="1"/>
  <c r="BP246" i="2"/>
  <c r="BO246" i="2"/>
  <c r="BN246" i="2"/>
  <c r="BM246" i="2"/>
  <c r="BT246" i="2"/>
  <c r="BL246" i="2"/>
  <c r="BS246" i="2"/>
  <c r="BK246" i="2"/>
  <c r="BQ246" i="2"/>
  <c r="DD183" i="2"/>
  <c r="AC188" i="2"/>
  <c r="CU189" i="2"/>
  <c r="DH189" i="2"/>
  <c r="CS195" i="2"/>
  <c r="DE195" i="2"/>
  <c r="EB198" i="2"/>
  <c r="BK201" i="2"/>
  <c r="CA201" i="2"/>
  <c r="BV201" i="2"/>
  <c r="EB201" i="2"/>
  <c r="DF204" i="2"/>
  <c r="AC206" i="2"/>
  <c r="EA207" i="2"/>
  <c r="BK225" i="2"/>
  <c r="BS225" i="2"/>
  <c r="AJ228" i="2"/>
  <c r="CB228" i="2"/>
  <c r="BT228" i="2"/>
  <c r="BL228" i="2"/>
  <c r="BY228" i="2"/>
  <c r="BQ228" i="2"/>
  <c r="BU228" i="2"/>
  <c r="CP228" i="2"/>
  <c r="DC228" i="2"/>
  <c r="AL234" i="2"/>
  <c r="AM234" i="2" s="1"/>
  <c r="CI234" i="2" s="1"/>
  <c r="DU234" i="2" s="1"/>
  <c r="BN234" i="2"/>
  <c r="AH240" i="2"/>
  <c r="AI240" i="2" s="1"/>
  <c r="CG240" i="2" s="1"/>
  <c r="DS240" i="2" s="1"/>
  <c r="BZ243" i="2"/>
  <c r="BR246" i="2"/>
  <c r="CO237" i="2"/>
  <c r="DE237" i="2"/>
  <c r="CO240" i="2"/>
  <c r="DE240" i="2"/>
  <c r="DE243" i="2"/>
  <c r="CO246" i="2"/>
  <c r="CQ237" i="2"/>
  <c r="CY237" i="2"/>
  <c r="DG237" i="2"/>
  <c r="CQ240" i="2"/>
  <c r="CY240" i="2"/>
  <c r="DG240" i="2"/>
  <c r="CQ243" i="2"/>
  <c r="CY243" i="2"/>
  <c r="DG243" i="2"/>
  <c r="CQ246" i="2"/>
  <c r="CY246" i="2"/>
  <c r="DG246" i="2"/>
  <c r="DX228" i="2"/>
  <c r="DX231" i="2"/>
  <c r="DX234" i="2"/>
  <c r="CR237" i="2"/>
  <c r="CZ237" i="2"/>
  <c r="DH237" i="2"/>
  <c r="DX237" i="2"/>
  <c r="CR240" i="2"/>
  <c r="CZ240" i="2"/>
  <c r="DJ240" i="2" s="1"/>
  <c r="DH240" i="2"/>
  <c r="DX240" i="2"/>
  <c r="AF243" i="2"/>
  <c r="AP243" i="2" s="1"/>
  <c r="CZ243" i="2"/>
  <c r="DH243" i="2"/>
  <c r="DX243" i="2"/>
  <c r="AF246" i="2"/>
  <c r="AZ246" i="2" s="1"/>
  <c r="BU246" i="2" s="1"/>
  <c r="CR246" i="2"/>
  <c r="CZ246" i="2"/>
  <c r="DX246" i="2"/>
  <c r="CS237" i="2"/>
  <c r="DA237" i="2"/>
  <c r="CS240" i="2"/>
  <c r="DA240" i="2"/>
  <c r="DA243" i="2"/>
  <c r="DY243" i="2"/>
  <c r="CS246" i="2"/>
  <c r="DY246" i="2"/>
  <c r="CT237" i="2"/>
  <c r="DB237" i="2"/>
  <c r="CT240" i="2"/>
  <c r="DB240" i="2"/>
  <c r="DB243" i="2"/>
  <c r="CT246" i="2"/>
  <c r="CM237" i="2"/>
  <c r="CU237" i="2"/>
  <c r="DC237" i="2"/>
  <c r="CM240" i="2"/>
  <c r="CU240" i="2"/>
  <c r="DC240" i="2"/>
  <c r="CU243" i="2"/>
  <c r="DC243" i="2"/>
  <c r="CM246" i="2"/>
  <c r="CU246" i="2"/>
  <c r="DC246" i="2"/>
  <c r="EA246" i="2"/>
  <c r="CN237" i="2"/>
  <c r="CV237" i="2"/>
  <c r="CN240" i="2"/>
  <c r="CV240" i="2"/>
  <c r="CN246" i="2"/>
  <c r="CV246" i="2"/>
  <c r="DE162" i="2"/>
  <c r="DH162" i="2"/>
  <c r="DG162" i="2"/>
  <c r="CZ162" i="2"/>
  <c r="CY162" i="2"/>
  <c r="CR162" i="2"/>
  <c r="DH174" i="2"/>
  <c r="DG174" i="2"/>
  <c r="CV174" i="2"/>
  <c r="CU174" i="2"/>
  <c r="CT174" i="2"/>
  <c r="AG192" i="2"/>
  <c r="DY174" i="2"/>
  <c r="EB174" i="2"/>
  <c r="EA174" i="2"/>
  <c r="DZ174" i="2"/>
  <c r="DX174" i="2"/>
  <c r="AL192" i="2"/>
  <c r="AM192" i="2" s="1"/>
  <c r="CI192" i="2" s="1"/>
  <c r="DU192" i="2" s="1"/>
  <c r="EB192" i="2"/>
  <c r="DT192" i="2"/>
  <c r="EA192" i="2"/>
  <c r="DZ192" i="2"/>
  <c r="AC160" i="2"/>
  <c r="DY180" i="2"/>
  <c r="EB180" i="2"/>
  <c r="EA180" i="2"/>
  <c r="DZ180" i="2"/>
  <c r="DX192" i="2"/>
  <c r="CQ162" i="2"/>
  <c r="BY162" i="2"/>
  <c r="CD162" i="2"/>
  <c r="BS162" i="2"/>
  <c r="CA162" i="2"/>
  <c r="CC162" i="2"/>
  <c r="BO162" i="2"/>
  <c r="CB162" i="2"/>
  <c r="BN162" i="2"/>
  <c r="BL162" i="2"/>
  <c r="BW162" i="2"/>
  <c r="BK162" i="2"/>
  <c r="BT162" i="2"/>
  <c r="DX195" i="2"/>
  <c r="DY195" i="2"/>
  <c r="EB195" i="2"/>
  <c r="DZ195" i="2"/>
  <c r="BU162" i="2"/>
  <c r="BZ177" i="2"/>
  <c r="BV177" i="2"/>
  <c r="BT177" i="2"/>
  <c r="BO177" i="2"/>
  <c r="CD177" i="2"/>
  <c r="BN177" i="2"/>
  <c r="CB177" i="2"/>
  <c r="BL177" i="2"/>
  <c r="BW177" i="2"/>
  <c r="AG189" i="2"/>
  <c r="EB189" i="2"/>
  <c r="DT189" i="2"/>
  <c r="EA189" i="2"/>
  <c r="DZ189" i="2"/>
  <c r="AG195" i="2"/>
  <c r="EA195" i="2"/>
  <c r="AG216" i="2"/>
  <c r="AK216" i="2"/>
  <c r="CH216" i="2" s="1"/>
  <c r="DT216" i="2" s="1"/>
  <c r="AL216" i="2"/>
  <c r="AM216" i="2" s="1"/>
  <c r="CI216" i="2" s="1"/>
  <c r="DU216" i="2" s="1"/>
  <c r="BV162" i="2"/>
  <c r="BK177" i="2"/>
  <c r="DX189" i="2"/>
  <c r="AF192" i="2"/>
  <c r="BZ192" i="2"/>
  <c r="BM162" i="2"/>
  <c r="AC176" i="2"/>
  <c r="BX180" i="2"/>
  <c r="AC184" i="2"/>
  <c r="DB201" i="2"/>
  <c r="AG213" i="2"/>
  <c r="AK213" i="2"/>
  <c r="CH213" i="2" s="1"/>
  <c r="DT213" i="2" s="1"/>
  <c r="AL213" i="2"/>
  <c r="AM213" i="2" s="1"/>
  <c r="CI213" i="2" s="1"/>
  <c r="DU213" i="2" s="1"/>
  <c r="DG201" i="2"/>
  <c r="AC161" i="2"/>
  <c r="BP162" i="2"/>
  <c r="AC165" i="2"/>
  <c r="CB165" i="2"/>
  <c r="AC166" i="2"/>
  <c r="CC168" i="2"/>
  <c r="BV168" i="2"/>
  <c r="CQ168" i="2"/>
  <c r="DB168" i="2"/>
  <c r="AC171" i="2"/>
  <c r="CB171" i="2"/>
  <c r="EB171" i="2"/>
  <c r="BS174" i="2"/>
  <c r="CA174" i="2"/>
  <c r="BO174" i="2"/>
  <c r="BQ177" i="2"/>
  <c r="BY177" i="2"/>
  <c r="BO180" i="2"/>
  <c r="BX183" i="2"/>
  <c r="AC186" i="2"/>
  <c r="BX186" i="2"/>
  <c r="CD186" i="2"/>
  <c r="BN189" i="2"/>
  <c r="CT189" i="2"/>
  <c r="DB189" i="2"/>
  <c r="BN192" i="2"/>
  <c r="BV192" i="2"/>
  <c r="CD192" i="2"/>
  <c r="CT192" i="2"/>
  <c r="BN195" i="2"/>
  <c r="BV195" i="2"/>
  <c r="CD195" i="2"/>
  <c r="CT195" i="2"/>
  <c r="AG198" i="2"/>
  <c r="BR198" i="2"/>
  <c r="CQ198" i="2"/>
  <c r="DD198" i="2"/>
  <c r="AG201" i="2"/>
  <c r="AK201" i="2"/>
  <c r="CH201" i="2" s="1"/>
  <c r="DT201" i="2" s="1"/>
  <c r="AG204" i="2"/>
  <c r="AK204" i="2"/>
  <c r="CH204" i="2" s="1"/>
  <c r="DT204" i="2" s="1"/>
  <c r="BX204" i="2"/>
  <c r="BP204" i="2"/>
  <c r="BW204" i="2"/>
  <c r="BO204" i="2"/>
  <c r="CC204" i="2"/>
  <c r="BU204" i="2"/>
  <c r="BM204" i="2"/>
  <c r="CB204" i="2"/>
  <c r="BT204" i="2"/>
  <c r="BL204" i="2"/>
  <c r="BY204" i="2"/>
  <c r="BQ204" i="2"/>
  <c r="CD204" i="2"/>
  <c r="AG207" i="2"/>
  <c r="AK207" i="2"/>
  <c r="CH207" i="2" s="1"/>
  <c r="DT207" i="2" s="1"/>
  <c r="BR207" i="2"/>
  <c r="AH216" i="2"/>
  <c r="AI216" i="2" s="1"/>
  <c r="CG216" i="2" s="1"/>
  <c r="DS216" i="2" s="1"/>
  <c r="DD201" i="2"/>
  <c r="CV201" i="2"/>
  <c r="CN201" i="2"/>
  <c r="DC201" i="2"/>
  <c r="CU201" i="2"/>
  <c r="CM201" i="2"/>
  <c r="DA201" i="2"/>
  <c r="CS201" i="2"/>
  <c r="DH201" i="2"/>
  <c r="CZ201" i="2"/>
  <c r="CR201" i="2"/>
  <c r="DE201" i="2"/>
  <c r="CO201" i="2"/>
  <c r="BT174" i="2"/>
  <c r="BK180" i="2"/>
  <c r="BS180" i="2"/>
  <c r="CA180" i="2"/>
  <c r="BP180" i="2"/>
  <c r="BL183" i="2"/>
  <c r="CB183" i="2"/>
  <c r="DX183" i="2"/>
  <c r="BO195" i="2"/>
  <c r="BW195" i="2"/>
  <c r="BS198" i="2"/>
  <c r="CT198" i="2"/>
  <c r="BX201" i="2"/>
  <c r="BP201" i="2"/>
  <c r="CC201" i="2"/>
  <c r="BU201" i="2"/>
  <c r="BM201" i="2"/>
  <c r="CB201" i="2"/>
  <c r="BT201" i="2"/>
  <c r="BL201" i="2"/>
  <c r="BY201" i="2"/>
  <c r="BQ201" i="2"/>
  <c r="BZ201" i="2"/>
  <c r="CQ201" i="2"/>
  <c r="BX210" i="2"/>
  <c r="BP210" i="2"/>
  <c r="BW210" i="2"/>
  <c r="BO210" i="2"/>
  <c r="CD210" i="2"/>
  <c r="BV210" i="2"/>
  <c r="BN210" i="2"/>
  <c r="CC210" i="2"/>
  <c r="BU210" i="2"/>
  <c r="BM210" i="2"/>
  <c r="CB210" i="2"/>
  <c r="BT210" i="2"/>
  <c r="BL210" i="2"/>
  <c r="CA210" i="2"/>
  <c r="BS210" i="2"/>
  <c r="BK210" i="2"/>
  <c r="BY210" i="2"/>
  <c r="BQ210" i="2"/>
  <c r="BX207" i="2"/>
  <c r="BP207" i="2"/>
  <c r="BW207" i="2"/>
  <c r="BO207" i="2"/>
  <c r="CD207" i="2"/>
  <c r="BV207" i="2"/>
  <c r="BN207" i="2"/>
  <c r="CC207" i="2"/>
  <c r="BU207" i="2"/>
  <c r="BM207" i="2"/>
  <c r="CB207" i="2"/>
  <c r="BT207" i="2"/>
  <c r="BL207" i="2"/>
  <c r="CA207" i="2"/>
  <c r="BS207" i="2"/>
  <c r="BK207" i="2"/>
  <c r="BY207" i="2"/>
  <c r="BQ207" i="2"/>
  <c r="AC168" i="2"/>
  <c r="BX168" i="2"/>
  <c r="BM174" i="2"/>
  <c r="BU174" i="2"/>
  <c r="CC174" i="2"/>
  <c r="BV174" i="2"/>
  <c r="BS177" i="2"/>
  <c r="BT180" i="2"/>
  <c r="CR180" i="2"/>
  <c r="BQ183" i="2"/>
  <c r="BY183" i="2"/>
  <c r="BN183" i="2"/>
  <c r="CD183" i="2"/>
  <c r="DZ183" i="2"/>
  <c r="BP195" i="2"/>
  <c r="BX195" i="2"/>
  <c r="CT201" i="2"/>
  <c r="BX213" i="2"/>
  <c r="BP213" i="2"/>
  <c r="BW213" i="2"/>
  <c r="BO213" i="2"/>
  <c r="CD213" i="2"/>
  <c r="BV213" i="2"/>
  <c r="BN213" i="2"/>
  <c r="CC213" i="2"/>
  <c r="BU213" i="2"/>
  <c r="BM213" i="2"/>
  <c r="CB213" i="2"/>
  <c r="BT213" i="2"/>
  <c r="BL213" i="2"/>
  <c r="CA213" i="2"/>
  <c r="BS213" i="2"/>
  <c r="BK213" i="2"/>
  <c r="BY213" i="2"/>
  <c r="BQ213" i="2"/>
  <c r="BM180" i="2"/>
  <c r="BU180" i="2"/>
  <c r="CC180" i="2"/>
  <c r="BV180" i="2"/>
  <c r="CV180" i="2"/>
  <c r="BO183" i="2"/>
  <c r="EA183" i="2"/>
  <c r="DE189" i="2"/>
  <c r="CC198" i="2"/>
  <c r="BU198" i="2"/>
  <c r="BM198" i="2"/>
  <c r="CB198" i="2"/>
  <c r="BT198" i="2"/>
  <c r="BL198" i="2"/>
  <c r="BY198" i="2"/>
  <c r="BQ198" i="2"/>
  <c r="BW198" i="2"/>
  <c r="BX216" i="2"/>
  <c r="BP216" i="2"/>
  <c r="BW216" i="2"/>
  <c r="BO216" i="2"/>
  <c r="CD216" i="2"/>
  <c r="BV216" i="2"/>
  <c r="BN216" i="2"/>
  <c r="CC216" i="2"/>
  <c r="BU216" i="2"/>
  <c r="BM216" i="2"/>
  <c r="CB216" i="2"/>
  <c r="BT216" i="2"/>
  <c r="BL216" i="2"/>
  <c r="CA216" i="2"/>
  <c r="BS216" i="2"/>
  <c r="BK216" i="2"/>
  <c r="BY216" i="2"/>
  <c r="BQ216" i="2"/>
  <c r="AC159" i="2"/>
  <c r="BU159" i="2"/>
  <c r="BQ168" i="2"/>
  <c r="BY168" i="2"/>
  <c r="CV168" i="2"/>
  <c r="CB174" i="2"/>
  <c r="AC177" i="2"/>
  <c r="BM177" i="2"/>
  <c r="BU177" i="2"/>
  <c r="CC177" i="2"/>
  <c r="BW180" i="2"/>
  <c r="CZ180" i="2"/>
  <c r="DJ180" i="2" s="1"/>
  <c r="BK183" i="2"/>
  <c r="BS183" i="2"/>
  <c r="CA183" i="2"/>
  <c r="BP183" i="2"/>
  <c r="EB183" i="2"/>
  <c r="BK186" i="2"/>
  <c r="BS186" i="2"/>
  <c r="CA186" i="2"/>
  <c r="BU186" i="2"/>
  <c r="DX186" i="2"/>
  <c r="BR189" i="2"/>
  <c r="CP189" i="2"/>
  <c r="BR192" i="2"/>
  <c r="BR195" i="2"/>
  <c r="BK198" i="2"/>
  <c r="BX198" i="2"/>
  <c r="DA198" i="2"/>
  <c r="CS198" i="2"/>
  <c r="DH198" i="2"/>
  <c r="CZ198" i="2"/>
  <c r="CR198" i="2"/>
  <c r="DE198" i="2"/>
  <c r="CO198" i="2"/>
  <c r="BO201" i="2"/>
  <c r="CY201" i="2"/>
  <c r="BS204" i="2"/>
  <c r="DD204" i="2"/>
  <c r="CV204" i="2"/>
  <c r="CN204" i="2"/>
  <c r="DC204" i="2"/>
  <c r="CU204" i="2"/>
  <c r="CM204" i="2"/>
  <c r="DA204" i="2"/>
  <c r="CS204" i="2"/>
  <c r="DH204" i="2"/>
  <c r="CZ204" i="2"/>
  <c r="CR204" i="2"/>
  <c r="DG204" i="2"/>
  <c r="CY204" i="2"/>
  <c r="CQ204" i="2"/>
  <c r="DE204" i="2"/>
  <c r="CO204" i="2"/>
  <c r="AG210" i="2"/>
  <c r="AK210" i="2"/>
  <c r="CH210" i="2" s="1"/>
  <c r="DT210" i="2" s="1"/>
  <c r="AL210" i="2"/>
  <c r="AM210" i="2" s="1"/>
  <c r="CI210" i="2" s="1"/>
  <c r="DU210" i="2" s="1"/>
  <c r="BZ213" i="2"/>
  <c r="BR216" i="2"/>
  <c r="CO207" i="2"/>
  <c r="DE207" i="2"/>
  <c r="CO210" i="2"/>
  <c r="DE210" i="2"/>
  <c r="CO213" i="2"/>
  <c r="DE213" i="2"/>
  <c r="CO216" i="2"/>
  <c r="DE216" i="2"/>
  <c r="CQ207" i="2"/>
  <c r="CY207" i="2"/>
  <c r="DG207" i="2"/>
  <c r="CQ210" i="2"/>
  <c r="CY210" i="2"/>
  <c r="DG210" i="2"/>
  <c r="CQ213" i="2"/>
  <c r="CY213" i="2"/>
  <c r="DG213" i="2"/>
  <c r="CQ216" i="2"/>
  <c r="CY216" i="2"/>
  <c r="DG216" i="2"/>
  <c r="DX198" i="2"/>
  <c r="DX201" i="2"/>
  <c r="DX204" i="2"/>
  <c r="CR207" i="2"/>
  <c r="CZ207" i="2"/>
  <c r="DH207" i="2"/>
  <c r="DX207" i="2"/>
  <c r="AF210" i="2"/>
  <c r="CR210" i="2"/>
  <c r="CZ210" i="2"/>
  <c r="DJ210" i="2" s="1"/>
  <c r="DH210" i="2"/>
  <c r="DX210" i="2"/>
  <c r="AF213" i="2"/>
  <c r="CR213" i="2"/>
  <c r="CZ213" i="2"/>
  <c r="DJ213" i="2" s="1"/>
  <c r="DH213" i="2"/>
  <c r="DX213" i="2"/>
  <c r="AF216" i="2"/>
  <c r="CR216" i="2"/>
  <c r="CZ216" i="2"/>
  <c r="DJ216" i="2" s="1"/>
  <c r="DH216" i="2"/>
  <c r="DX216" i="2"/>
  <c r="CS207" i="2"/>
  <c r="DA207" i="2"/>
  <c r="CS210" i="2"/>
  <c r="DA210" i="2"/>
  <c r="DY210" i="2"/>
  <c r="CS213" i="2"/>
  <c r="DA213" i="2"/>
  <c r="DY213" i="2"/>
  <c r="CS216" i="2"/>
  <c r="DA216" i="2"/>
  <c r="DY216" i="2"/>
  <c r="CT207" i="2"/>
  <c r="DB207" i="2"/>
  <c r="CT210" i="2"/>
  <c r="DB210" i="2"/>
  <c r="CT213" i="2"/>
  <c r="DB213" i="2"/>
  <c r="CT216" i="2"/>
  <c r="DB216" i="2"/>
  <c r="CM207" i="2"/>
  <c r="CU207" i="2"/>
  <c r="DC207" i="2"/>
  <c r="CM210" i="2"/>
  <c r="CU210" i="2"/>
  <c r="DC210" i="2"/>
  <c r="CM213" i="2"/>
  <c r="CU213" i="2"/>
  <c r="DC213" i="2"/>
  <c r="CM216" i="2"/>
  <c r="CU216" i="2"/>
  <c r="DC216" i="2"/>
  <c r="EA216" i="2"/>
  <c r="CN207" i="2"/>
  <c r="CV207" i="2"/>
  <c r="CN210" i="2"/>
  <c r="CV210" i="2"/>
  <c r="CN213" i="2"/>
  <c r="CV213" i="2"/>
  <c r="CN216" i="2"/>
  <c r="CV216" i="2"/>
  <c r="AK162" i="2"/>
  <c r="CH162" i="2" s="1"/>
  <c r="DT162" i="2" s="1"/>
  <c r="AG162" i="2"/>
  <c r="AK165" i="2"/>
  <c r="CH165" i="2" s="1"/>
  <c r="DT165" i="2" s="1"/>
  <c r="AG165" i="2"/>
  <c r="AL165" i="2"/>
  <c r="AM165" i="2" s="1"/>
  <c r="CI165" i="2" s="1"/>
  <c r="DU165" i="2" s="1"/>
  <c r="AG168" i="2"/>
  <c r="AK168" i="2"/>
  <c r="CH168" i="2" s="1"/>
  <c r="DT168" i="2" s="1"/>
  <c r="AH168" i="2"/>
  <c r="AI168" i="2" s="1"/>
  <c r="CG168" i="2" s="1"/>
  <c r="DS168" i="2" s="1"/>
  <c r="AK159" i="2"/>
  <c r="CH159" i="2" s="1"/>
  <c r="DT159" i="2" s="1"/>
  <c r="AG159" i="2"/>
  <c r="AG177" i="2"/>
  <c r="AK177" i="2"/>
  <c r="CH177" i="2" s="1"/>
  <c r="DT177" i="2" s="1"/>
  <c r="AG171" i="2"/>
  <c r="AK171" i="2"/>
  <c r="CH171" i="2" s="1"/>
  <c r="DT171" i="2" s="1"/>
  <c r="AH165" i="2"/>
  <c r="AI165" i="2" s="1"/>
  <c r="CG165" i="2" s="1"/>
  <c r="DS165" i="2" s="1"/>
  <c r="AH171" i="2"/>
  <c r="AI171" i="2" s="1"/>
  <c r="CG171" i="2" s="1"/>
  <c r="DS171" i="2" s="1"/>
  <c r="AH159" i="2"/>
  <c r="AI159" i="2" s="1"/>
  <c r="CG159" i="2" s="1"/>
  <c r="DS159" i="2" s="1"/>
  <c r="AH177" i="2"/>
  <c r="AI177" i="2" s="1"/>
  <c r="CG177" i="2" s="1"/>
  <c r="DS177" i="2" s="1"/>
  <c r="DF165" i="2"/>
  <c r="CP165" i="2"/>
  <c r="DD159" i="2"/>
  <c r="EB159" i="2"/>
  <c r="BR159" i="2"/>
  <c r="BZ159" i="2"/>
  <c r="CP159" i="2"/>
  <c r="DF159" i="2"/>
  <c r="BR162" i="2"/>
  <c r="BZ162" i="2"/>
  <c r="CP162" i="2"/>
  <c r="DF162" i="2"/>
  <c r="BZ165" i="2"/>
  <c r="BR165" i="2"/>
  <c r="CA165" i="2"/>
  <c r="CS165" i="2"/>
  <c r="DB165" i="2"/>
  <c r="DX168" i="2"/>
  <c r="CU171" i="2"/>
  <c r="DG171" i="2"/>
  <c r="AG174" i="2"/>
  <c r="AK174" i="2"/>
  <c r="CH174" i="2" s="1"/>
  <c r="DT174" i="2" s="1"/>
  <c r="AC175" i="2"/>
  <c r="CZ177" i="2"/>
  <c r="AC178" i="2"/>
  <c r="CS159" i="2"/>
  <c r="DA159" i="2"/>
  <c r="DY159" i="2"/>
  <c r="CS162" i="2"/>
  <c r="DA162" i="2"/>
  <c r="DY162" i="2"/>
  <c r="CM165" i="2"/>
  <c r="CV165" i="2"/>
  <c r="DE165" i="2"/>
  <c r="DX165" i="2"/>
  <c r="EA168" i="2"/>
  <c r="CN171" i="2"/>
  <c r="CZ171" i="2"/>
  <c r="BX174" i="2"/>
  <c r="DA174" i="2"/>
  <c r="CS174" i="2"/>
  <c r="DF174" i="2"/>
  <c r="CP174" i="2"/>
  <c r="DE174" i="2"/>
  <c r="CO174" i="2"/>
  <c r="CY174" i="2"/>
  <c r="CQ177" i="2"/>
  <c r="DG177" i="2"/>
  <c r="CU165" i="2"/>
  <c r="DZ168" i="2"/>
  <c r="CM171" i="2"/>
  <c r="CY171" i="2"/>
  <c r="CN177" i="2"/>
  <c r="DB159" i="2"/>
  <c r="CT162" i="2"/>
  <c r="DB162" i="2"/>
  <c r="DZ162" i="2"/>
  <c r="BN165" i="2"/>
  <c r="BV165" i="2"/>
  <c r="CN165" i="2"/>
  <c r="DG165" i="2"/>
  <c r="EB168" i="2"/>
  <c r="CQ171" i="2"/>
  <c r="DA171" i="2"/>
  <c r="CM174" i="2"/>
  <c r="CZ174" i="2"/>
  <c r="CR177" i="2"/>
  <c r="DH177" i="2"/>
  <c r="DC180" i="2"/>
  <c r="CU180" i="2"/>
  <c r="CM180" i="2"/>
  <c r="DA180" i="2"/>
  <c r="CS180" i="2"/>
  <c r="DH180" i="2"/>
  <c r="DG180" i="2"/>
  <c r="CY180" i="2"/>
  <c r="CQ180" i="2"/>
  <c r="DF180" i="2"/>
  <c r="CP180" i="2"/>
  <c r="DE180" i="2"/>
  <c r="CO180" i="2"/>
  <c r="DH171" i="2"/>
  <c r="DD165" i="2"/>
  <c r="AL171" i="2"/>
  <c r="AM171" i="2" s="1"/>
  <c r="CI171" i="2" s="1"/>
  <c r="DU171" i="2" s="1"/>
  <c r="AL177" i="2"/>
  <c r="AM177" i="2" s="1"/>
  <c r="CI177" i="2" s="1"/>
  <c r="DU177" i="2" s="1"/>
  <c r="DD177" i="2"/>
  <c r="CM159" i="2"/>
  <c r="CU159" i="2"/>
  <c r="DC159" i="2"/>
  <c r="EA159" i="2"/>
  <c r="CM162" i="2"/>
  <c r="CU162" i="2"/>
  <c r="DC162" i="2"/>
  <c r="EA162" i="2"/>
  <c r="CO165" i="2"/>
  <c r="CY165" i="2"/>
  <c r="DH165" i="2"/>
  <c r="DZ165" i="2"/>
  <c r="AL168" i="2"/>
  <c r="AM168" i="2" s="1"/>
  <c r="CI168" i="2" s="1"/>
  <c r="DU168" i="2" s="1"/>
  <c r="CR171" i="2"/>
  <c r="DB171" i="2"/>
  <c r="CN174" i="2"/>
  <c r="DB174" i="2"/>
  <c r="CT177" i="2"/>
  <c r="CN180" i="2"/>
  <c r="CV171" i="2"/>
  <c r="CF186" i="2"/>
  <c r="CT159" i="2"/>
  <c r="CN159" i="2"/>
  <c r="BX162" i="2"/>
  <c r="CN162" i="2"/>
  <c r="CV162" i="2"/>
  <c r="DD162" i="2"/>
  <c r="EB162" i="2"/>
  <c r="BP165" i="2"/>
  <c r="BX165" i="2"/>
  <c r="CQ165" i="2"/>
  <c r="CZ165" i="2"/>
  <c r="EA165" i="2"/>
  <c r="BZ168" i="2"/>
  <c r="CS171" i="2"/>
  <c r="CQ174" i="2"/>
  <c r="DC174" i="2"/>
  <c r="CF183" i="2"/>
  <c r="DF171" i="2"/>
  <c r="CP171" i="2"/>
  <c r="DE171" i="2"/>
  <c r="CO171" i="2"/>
  <c r="DC177" i="2"/>
  <c r="CU177" i="2"/>
  <c r="CM177" i="2"/>
  <c r="DA177" i="2"/>
  <c r="CS177" i="2"/>
  <c r="DF177" i="2"/>
  <c r="CP177" i="2"/>
  <c r="DE177" i="2"/>
  <c r="CO177" i="2"/>
  <c r="DB177" i="2"/>
  <c r="CV159" i="2"/>
  <c r="BQ159" i="2"/>
  <c r="CO159" i="2"/>
  <c r="BQ162" i="2"/>
  <c r="CO162" i="2"/>
  <c r="BQ165" i="2"/>
  <c r="BY165" i="2"/>
  <c r="CR165" i="2"/>
  <c r="DA165" i="2"/>
  <c r="EB165" i="2"/>
  <c r="DF168" i="2"/>
  <c r="CP168" i="2"/>
  <c r="CU168" i="2"/>
  <c r="DD168" i="2"/>
  <c r="BN171" i="2"/>
  <c r="CT171" i="2"/>
  <c r="DD171" i="2"/>
  <c r="CR174" i="2"/>
  <c r="DD174" i="2"/>
  <c r="CY177" i="2"/>
  <c r="AG180" i="2"/>
  <c r="AK180" i="2"/>
  <c r="CH180" i="2" s="1"/>
  <c r="DT180" i="2" s="1"/>
  <c r="CT180" i="2"/>
  <c r="AK183" i="2"/>
  <c r="CH183" i="2" s="1"/>
  <c r="DT183" i="2" s="1"/>
  <c r="CO183" i="2"/>
  <c r="DE183" i="2"/>
  <c r="AK186" i="2"/>
  <c r="CH186" i="2" s="1"/>
  <c r="DT186" i="2" s="1"/>
  <c r="BQ186" i="2"/>
  <c r="BY186" i="2"/>
  <c r="CO186" i="2"/>
  <c r="DE186" i="2"/>
  <c r="BR168" i="2"/>
  <c r="BR171" i="2"/>
  <c r="BR174" i="2"/>
  <c r="BR177" i="2"/>
  <c r="BR180" i="2"/>
  <c r="BR183" i="2"/>
  <c r="CP183" i="2"/>
  <c r="DF183" i="2"/>
  <c r="BR186" i="2"/>
  <c r="BZ186" i="2"/>
  <c r="CP186" i="2"/>
  <c r="DF186" i="2"/>
  <c r="CQ183" i="2"/>
  <c r="CY183" i="2"/>
  <c r="DG183" i="2"/>
  <c r="CQ186" i="2"/>
  <c r="CY186" i="2"/>
  <c r="DG186" i="2"/>
  <c r="CR183" i="2"/>
  <c r="CZ183" i="2"/>
  <c r="DH183" i="2"/>
  <c r="CR186" i="2"/>
  <c r="CZ186" i="2"/>
  <c r="DJ186" i="2" s="1"/>
  <c r="DH186" i="2"/>
  <c r="CS183" i="2"/>
  <c r="DA183" i="2"/>
  <c r="CS186" i="2"/>
  <c r="DA186" i="2"/>
  <c r="DY186" i="2"/>
  <c r="CT183" i="2"/>
  <c r="DB183" i="2"/>
  <c r="CT186" i="2"/>
  <c r="DB186" i="2"/>
  <c r="CM183" i="2"/>
  <c r="CU183" i="2"/>
  <c r="CM186" i="2"/>
  <c r="CU186" i="2"/>
  <c r="DC186" i="2"/>
  <c r="BP186" i="2"/>
  <c r="CN186" i="2"/>
  <c r="CV186" i="2"/>
  <c r="H9" i="2"/>
  <c r="H12" i="2"/>
  <c r="M9" i="2"/>
  <c r="M12" i="2"/>
  <c r="EC228" i="2" l="1"/>
  <c r="DJ183" i="2"/>
  <c r="CW231" i="2"/>
  <c r="DN231" i="2" s="1"/>
  <c r="CX195" i="2"/>
  <c r="DL207" i="2"/>
  <c r="I95" i="3" s="1"/>
  <c r="DI168" i="2"/>
  <c r="DO168" i="2" s="1"/>
  <c r="DL174" i="2"/>
  <c r="I84" i="3" s="1"/>
  <c r="EC201" i="2"/>
  <c r="CX240" i="2"/>
  <c r="CX189" i="2"/>
  <c r="DJ192" i="2"/>
  <c r="DJ237" i="2"/>
  <c r="DJ162" i="2"/>
  <c r="CX168" i="2"/>
  <c r="DM219" i="2"/>
  <c r="J99" i="3" s="1"/>
  <c r="DL222" i="2"/>
  <c r="I100" i="3" s="1"/>
  <c r="DL180" i="2"/>
  <c r="I86" i="3" s="1"/>
  <c r="DL231" i="2"/>
  <c r="I103" i="3" s="1"/>
  <c r="DI204" i="2"/>
  <c r="DO204" i="2" s="1"/>
  <c r="CX198" i="2"/>
  <c r="DL204" i="2"/>
  <c r="I94" i="3" s="1"/>
  <c r="DJ228" i="2"/>
  <c r="DJ207" i="2"/>
  <c r="DI198" i="2"/>
  <c r="DO198" i="2" s="1"/>
  <c r="DI189" i="2"/>
  <c r="DO189" i="2" s="1"/>
  <c r="DL195" i="2"/>
  <c r="I91" i="3" s="1"/>
  <c r="CX180" i="2"/>
  <c r="DJ189" i="2"/>
  <c r="DL186" i="2"/>
  <c r="I88" i="3" s="1"/>
  <c r="EC171" i="2"/>
  <c r="EC234" i="2"/>
  <c r="DL189" i="2"/>
  <c r="I89" i="3" s="1"/>
  <c r="CX219" i="2"/>
  <c r="DJ165" i="2"/>
  <c r="DL162" i="2"/>
  <c r="I80" i="3" s="1"/>
  <c r="CX228" i="2"/>
  <c r="EC204" i="2"/>
  <c r="DJ159" i="2"/>
  <c r="AO246" i="2"/>
  <c r="CJ246" i="2" s="1"/>
  <c r="DV246" i="2" s="1"/>
  <c r="DJ234" i="2"/>
  <c r="DI240" i="2"/>
  <c r="DO240" i="2" s="1"/>
  <c r="CX159" i="2"/>
  <c r="DL228" i="2"/>
  <c r="I102" i="3" s="1"/>
  <c r="DL201" i="2"/>
  <c r="I93" i="3" s="1"/>
  <c r="CW219" i="2"/>
  <c r="DN219" i="2" s="1"/>
  <c r="DM222" i="2"/>
  <c r="J100" i="3" s="1"/>
  <c r="CW210" i="2"/>
  <c r="DN210" i="2" s="1"/>
  <c r="BO243" i="2"/>
  <c r="BV246" i="2"/>
  <c r="BS243" i="2"/>
  <c r="AQ243" i="2"/>
  <c r="BK243" i="2"/>
  <c r="CM243" i="2"/>
  <c r="AY243" i="2"/>
  <c r="BI246" i="2"/>
  <c r="CH246" i="2"/>
  <c r="DT246" i="2" s="1"/>
  <c r="BE246" i="2"/>
  <c r="AM246" i="2"/>
  <c r="BF246" i="2"/>
  <c r="AM243" i="2"/>
  <c r="AV243" i="2"/>
  <c r="CS243" i="2" s="1"/>
  <c r="CH243" i="2"/>
  <c r="AU243" i="2"/>
  <c r="AI243" i="2"/>
  <c r="AR243" i="2"/>
  <c r="CO243" i="2" s="1"/>
  <c r="AI246" i="2"/>
  <c r="BB246" i="2"/>
  <c r="CX246" i="2"/>
  <c r="DI243" i="2"/>
  <c r="DL183" i="2"/>
  <c r="I87" i="3" s="1"/>
  <c r="CK219" i="2"/>
  <c r="EC219" i="2"/>
  <c r="EC237" i="2"/>
  <c r="EC177" i="2"/>
  <c r="CW207" i="2"/>
  <c r="DN207" i="2" s="1"/>
  <c r="CF222" i="2"/>
  <c r="CW189" i="2"/>
  <c r="DN189" i="2" s="1"/>
  <c r="EC183" i="2"/>
  <c r="DL198" i="2"/>
  <c r="I92" i="3" s="1"/>
  <c r="DL243" i="2"/>
  <c r="DI195" i="2"/>
  <c r="DO195" i="2" s="1"/>
  <c r="DI225" i="2"/>
  <c r="DO225" i="2" s="1"/>
  <c r="CW246" i="2"/>
  <c r="DN246" i="2" s="1"/>
  <c r="CW174" i="2"/>
  <c r="DN174" i="2" s="1"/>
  <c r="DL219" i="2"/>
  <c r="I99" i="3" s="1"/>
  <c r="EC240" i="2"/>
  <c r="DI222" i="2"/>
  <c r="DO222" i="2" s="1"/>
  <c r="DJ168" i="2"/>
  <c r="DJ231" i="2"/>
  <c r="DJ225" i="2"/>
  <c r="DI162" i="2"/>
  <c r="DO162" i="2" s="1"/>
  <c r="EC198" i="2"/>
  <c r="CW240" i="2"/>
  <c r="DN240" i="2" s="1"/>
  <c r="EC231" i="2"/>
  <c r="CW204" i="2"/>
  <c r="DN204" i="2" s="1"/>
  <c r="CW234" i="2"/>
  <c r="DN234" i="2" s="1"/>
  <c r="DI192" i="2"/>
  <c r="DO192" i="2" s="1"/>
  <c r="DI237" i="2"/>
  <c r="DO237" i="2" s="1"/>
  <c r="DJ195" i="2"/>
  <c r="CX183" i="2"/>
  <c r="CW201" i="2"/>
  <c r="DN201" i="2" s="1"/>
  <c r="CW237" i="2"/>
  <c r="DN237" i="2" s="1"/>
  <c r="DL246" i="2"/>
  <c r="I108" i="3" s="1"/>
  <c r="CX162" i="2"/>
  <c r="CW228" i="2"/>
  <c r="DN228" i="2" s="1"/>
  <c r="CK225" i="2"/>
  <c r="DI210" i="2"/>
  <c r="DO210" i="2" s="1"/>
  <c r="DJ243" i="2"/>
  <c r="DJ219" i="2"/>
  <c r="CX225" i="2"/>
  <c r="CX192" i="2"/>
  <c r="CW198" i="2"/>
  <c r="DN198" i="2" s="1"/>
  <c r="EC246" i="2"/>
  <c r="DM231" i="2"/>
  <c r="J103" i="3" s="1"/>
  <c r="CF231" i="2"/>
  <c r="CW216" i="2"/>
  <c r="DN216" i="2" s="1"/>
  <c r="EC186" i="2"/>
  <c r="CX210" i="2"/>
  <c r="CX237" i="2"/>
  <c r="DI231" i="2"/>
  <c r="DO231" i="2" s="1"/>
  <c r="DP231" i="2" s="1"/>
  <c r="L103" i="3" s="1"/>
  <c r="DJ222" i="2"/>
  <c r="CX186" i="2"/>
  <c r="DI174" i="2"/>
  <c r="DO174" i="2" s="1"/>
  <c r="DI213" i="2"/>
  <c r="DO213" i="2" s="1"/>
  <c r="EC207" i="2"/>
  <c r="CW192" i="2"/>
  <c r="DN192" i="2" s="1"/>
  <c r="DR225" i="2"/>
  <c r="DW225" i="2" s="1"/>
  <c r="DM225" i="2"/>
  <c r="J101" i="3" s="1"/>
  <c r="CF237" i="2"/>
  <c r="DM237" i="2"/>
  <c r="J105" i="3" s="1"/>
  <c r="CW213" i="2"/>
  <c r="DN213" i="2" s="1"/>
  <c r="EC216" i="2"/>
  <c r="DL240" i="2"/>
  <c r="I106" i="3" s="1"/>
  <c r="DL237" i="2"/>
  <c r="I105" i="3" s="1"/>
  <c r="CW222" i="2"/>
  <c r="DN222" i="2" s="1"/>
  <c r="EC225" i="2"/>
  <c r="DL225" i="2"/>
  <c r="I101" i="3" s="1"/>
  <c r="DL213" i="2"/>
  <c r="I97" i="3" s="1"/>
  <c r="CF243" i="2"/>
  <c r="CX234" i="2"/>
  <c r="EC180" i="2"/>
  <c r="DL192" i="2"/>
  <c r="I90" i="3" s="1"/>
  <c r="EC243" i="2"/>
  <c r="DL234" i="2"/>
  <c r="I104" i="3" s="1"/>
  <c r="DM228" i="2"/>
  <c r="J102" i="3" s="1"/>
  <c r="CF228" i="2"/>
  <c r="DI234" i="2"/>
  <c r="DO234" i="2" s="1"/>
  <c r="DI219" i="2"/>
  <c r="DO219" i="2" s="1"/>
  <c r="CF246" i="2"/>
  <c r="CW183" i="2"/>
  <c r="DN183" i="2" s="1"/>
  <c r="DJ204" i="2"/>
  <c r="DJ198" i="2"/>
  <c r="CW195" i="2"/>
  <c r="DN195" i="2" s="1"/>
  <c r="EC174" i="2"/>
  <c r="DI228" i="2"/>
  <c r="DO228" i="2" s="1"/>
  <c r="CF240" i="2"/>
  <c r="DM240" i="2"/>
  <c r="J106" i="3" s="1"/>
  <c r="CF234" i="2"/>
  <c r="DM234" i="2"/>
  <c r="J104" i="3" s="1"/>
  <c r="CX222" i="2"/>
  <c r="EC222" i="2"/>
  <c r="DR219" i="2"/>
  <c r="DW219" i="2" s="1"/>
  <c r="CX231" i="2"/>
  <c r="CW225" i="2"/>
  <c r="DN225" i="2" s="1"/>
  <c r="EC162" i="2"/>
  <c r="EC210" i="2"/>
  <c r="DM198" i="2"/>
  <c r="J92" i="3" s="1"/>
  <c r="CF198" i="2"/>
  <c r="DI201" i="2"/>
  <c r="DO201" i="2" s="1"/>
  <c r="CF216" i="2"/>
  <c r="DM216" i="2"/>
  <c r="J98" i="3" s="1"/>
  <c r="DM189" i="2"/>
  <c r="J89" i="3" s="1"/>
  <c r="CF189" i="2"/>
  <c r="EC168" i="2"/>
  <c r="CX177" i="2"/>
  <c r="DJ171" i="2"/>
  <c r="DI207" i="2"/>
  <c r="DO207" i="2" s="1"/>
  <c r="EC192" i="2"/>
  <c r="CX171" i="2"/>
  <c r="DL216" i="2"/>
  <c r="I98" i="3" s="1"/>
  <c r="CX204" i="2"/>
  <c r="CF204" i="2"/>
  <c r="DM204" i="2"/>
  <c r="J94" i="3" s="1"/>
  <c r="DM192" i="2"/>
  <c r="J90" i="3" s="1"/>
  <c r="CF192" i="2"/>
  <c r="CX213" i="2"/>
  <c r="DJ174" i="2"/>
  <c r="EC159" i="2"/>
  <c r="DI216" i="2"/>
  <c r="DO216" i="2" s="1"/>
  <c r="EC213" i="2"/>
  <c r="CX201" i="2"/>
  <c r="CF207" i="2"/>
  <c r="DM207" i="2"/>
  <c r="J95" i="3" s="1"/>
  <c r="EC189" i="2"/>
  <c r="DM195" i="2"/>
  <c r="J91" i="3" s="1"/>
  <c r="CF195" i="2"/>
  <c r="CW186" i="2"/>
  <c r="DN186" i="2" s="1"/>
  <c r="CW168" i="2"/>
  <c r="DN168" i="2" s="1"/>
  <c r="CW159" i="2"/>
  <c r="DN159" i="2" s="1"/>
  <c r="CX216" i="2"/>
  <c r="CX207" i="2"/>
  <c r="DL210" i="2"/>
  <c r="I96" i="3" s="1"/>
  <c r="CF210" i="2"/>
  <c r="DM210" i="2"/>
  <c r="J96" i="3" s="1"/>
  <c r="DJ201" i="2"/>
  <c r="CF201" i="2"/>
  <c r="DM201" i="2"/>
  <c r="J93" i="3" s="1"/>
  <c r="EC195" i="2"/>
  <c r="DI180" i="2"/>
  <c r="DO180" i="2" s="1"/>
  <c r="CF213" i="2"/>
  <c r="DM213" i="2"/>
  <c r="J97" i="3" s="1"/>
  <c r="CF165" i="2"/>
  <c r="DM165" i="2"/>
  <c r="J81" i="3" s="1"/>
  <c r="CW171" i="2"/>
  <c r="DN171" i="2" s="1"/>
  <c r="CX165" i="2"/>
  <c r="DM177" i="2"/>
  <c r="J85" i="3" s="1"/>
  <c r="CF177" i="2"/>
  <c r="CW180" i="2"/>
  <c r="DN180" i="2" s="1"/>
  <c r="DJ177" i="2"/>
  <c r="DL165" i="2"/>
  <c r="I81" i="3" s="1"/>
  <c r="DM168" i="2"/>
  <c r="J82" i="3" s="1"/>
  <c r="CF168" i="2"/>
  <c r="DI186" i="2"/>
  <c r="DO186" i="2" s="1"/>
  <c r="DM180" i="2"/>
  <c r="J86" i="3" s="1"/>
  <c r="CF180" i="2"/>
  <c r="DI177" i="2"/>
  <c r="DO177" i="2" s="1"/>
  <c r="DR183" i="2"/>
  <c r="DW183" i="2" s="1"/>
  <c r="CK183" i="2"/>
  <c r="CX174" i="2"/>
  <c r="CW162" i="2"/>
  <c r="DN162" i="2" s="1"/>
  <c r="DM159" i="2"/>
  <c r="J79" i="3" s="1"/>
  <c r="CF159" i="2"/>
  <c r="DL168" i="2"/>
  <c r="I82" i="3" s="1"/>
  <c r="DM162" i="2"/>
  <c r="J80" i="3" s="1"/>
  <c r="CF162" i="2"/>
  <c r="DM186" i="2"/>
  <c r="J88" i="3" s="1"/>
  <c r="EC165" i="2"/>
  <c r="DI165" i="2"/>
  <c r="DO165" i="2" s="1"/>
  <c r="DL171" i="2"/>
  <c r="I83" i="3" s="1"/>
  <c r="DI183" i="2"/>
  <c r="DO183" i="2" s="1"/>
  <c r="DR186" i="2"/>
  <c r="DW186" i="2" s="1"/>
  <c r="CK186" i="2"/>
  <c r="DI171" i="2"/>
  <c r="DO171" i="2" s="1"/>
  <c r="DL159" i="2"/>
  <c r="I79" i="3" s="1"/>
  <c r="CW177" i="2"/>
  <c r="DN177" i="2" s="1"/>
  <c r="DM183" i="2"/>
  <c r="J87" i="3" s="1"/>
  <c r="DI159" i="2"/>
  <c r="DO159" i="2" s="1"/>
  <c r="DM174" i="2"/>
  <c r="J84" i="3" s="1"/>
  <c r="CF174" i="2"/>
  <c r="CW165" i="2"/>
  <c r="DN165" i="2" s="1"/>
  <c r="DM171" i="2"/>
  <c r="J83" i="3" s="1"/>
  <c r="CF171" i="2"/>
  <c r="DL177" i="2"/>
  <c r="I85" i="3" s="1"/>
  <c r="DP168" i="2" l="1"/>
  <c r="L82" i="3" s="1"/>
  <c r="DP192" i="2"/>
  <c r="L90" i="3" s="1"/>
  <c r="DP198" i="2"/>
  <c r="L92" i="3" s="1"/>
  <c r="DP210" i="2"/>
  <c r="L96" i="3" s="1"/>
  <c r="DP204" i="2"/>
  <c r="L94" i="3" s="1"/>
  <c r="ED219" i="2"/>
  <c r="M99" i="3" s="1"/>
  <c r="DP219" i="2"/>
  <c r="L99" i="3" s="1"/>
  <c r="DP174" i="2"/>
  <c r="L84" i="3" s="1"/>
  <c r="DP225" i="2"/>
  <c r="L101" i="3" s="1"/>
  <c r="DP240" i="2"/>
  <c r="L106" i="3" s="1"/>
  <c r="DP189" i="2"/>
  <c r="L89" i="3" s="1"/>
  <c r="DM246" i="2"/>
  <c r="J108" i="3" s="1"/>
  <c r="ED183" i="2"/>
  <c r="M87" i="3" s="1"/>
  <c r="DP201" i="2"/>
  <c r="L93" i="3" s="1"/>
  <c r="DP195" i="2"/>
  <c r="L91" i="3" s="1"/>
  <c r="DP228" i="2"/>
  <c r="L102" i="3" s="1"/>
  <c r="DP234" i="2"/>
  <c r="L104" i="3" s="1"/>
  <c r="BW246" i="2"/>
  <c r="DA246" i="2"/>
  <c r="CA246" i="2"/>
  <c r="DE246" i="2"/>
  <c r="BZ246" i="2"/>
  <c r="DD246" i="2"/>
  <c r="CD246" i="2"/>
  <c r="DH246" i="2"/>
  <c r="BP243" i="2"/>
  <c r="CR243" i="2"/>
  <c r="DT243" i="2"/>
  <c r="BT243" i="2"/>
  <c r="CV243" i="2"/>
  <c r="BL243" i="2"/>
  <c r="CN243" i="2"/>
  <c r="BQ243" i="2"/>
  <c r="DO243" i="2"/>
  <c r="BM243" i="2"/>
  <c r="I107" i="3"/>
  <c r="DM243" i="2"/>
  <c r="CI246" i="2"/>
  <c r="DU246" i="2" s="1"/>
  <c r="BG246" i="2"/>
  <c r="CI243" i="2"/>
  <c r="AW243" i="2"/>
  <c r="CT243" i="2" s="1"/>
  <c r="AS243" i="2"/>
  <c r="CP243" i="2" s="1"/>
  <c r="CG243" i="2"/>
  <c r="CG246" i="2"/>
  <c r="DS246" i="2" s="1"/>
  <c r="BC246" i="2"/>
  <c r="CK222" i="2"/>
  <c r="DR222" i="2"/>
  <c r="DW222" i="2" s="1"/>
  <c r="ED222" i="2" s="1"/>
  <c r="M100" i="3" s="1"/>
  <c r="DP183" i="2"/>
  <c r="L87" i="3" s="1"/>
  <c r="DP162" i="2"/>
  <c r="L80" i="3" s="1"/>
  <c r="DP207" i="2"/>
  <c r="L95" i="3" s="1"/>
  <c r="DP216" i="2"/>
  <c r="L98" i="3" s="1"/>
  <c r="DP186" i="2"/>
  <c r="L88" i="3" s="1"/>
  <c r="DP222" i="2"/>
  <c r="L100" i="3" s="1"/>
  <c r="DP237" i="2"/>
  <c r="L105" i="3" s="1"/>
  <c r="DP213" i="2"/>
  <c r="L97" i="3" s="1"/>
  <c r="ED186" i="2"/>
  <c r="M88" i="3" s="1"/>
  <c r="DP177" i="2"/>
  <c r="L85" i="3" s="1"/>
  <c r="CK234" i="2"/>
  <c r="DR234" i="2"/>
  <c r="DW234" i="2" s="1"/>
  <c r="ED234" i="2" s="1"/>
  <c r="M104" i="3" s="1"/>
  <c r="DR243" i="2"/>
  <c r="DR240" i="2"/>
  <c r="DW240" i="2" s="1"/>
  <c r="ED240" i="2" s="1"/>
  <c r="M106" i="3" s="1"/>
  <c r="CK240" i="2"/>
  <c r="DR246" i="2"/>
  <c r="ED225" i="2"/>
  <c r="M101" i="3" s="1"/>
  <c r="DR237" i="2"/>
  <c r="DW237" i="2" s="1"/>
  <c r="ED237" i="2" s="1"/>
  <c r="M105" i="3" s="1"/>
  <c r="CK237" i="2"/>
  <c r="CK228" i="2"/>
  <c r="DR228" i="2"/>
  <c r="DW228" i="2" s="1"/>
  <c r="ED228" i="2" s="1"/>
  <c r="M102" i="3" s="1"/>
  <c r="CK231" i="2"/>
  <c r="DR231" i="2"/>
  <c r="DW231" i="2" s="1"/>
  <c r="ED231" i="2" s="1"/>
  <c r="M103" i="3" s="1"/>
  <c r="DP180" i="2"/>
  <c r="L86" i="3" s="1"/>
  <c r="DR207" i="2"/>
  <c r="DW207" i="2" s="1"/>
  <c r="ED207" i="2" s="1"/>
  <c r="M95" i="3" s="1"/>
  <c r="CK207" i="2"/>
  <c r="CK192" i="2"/>
  <c r="DR192" i="2"/>
  <c r="DW192" i="2" s="1"/>
  <c r="ED192" i="2" s="1"/>
  <c r="M90" i="3" s="1"/>
  <c r="CK189" i="2"/>
  <c r="DR189" i="2"/>
  <c r="DW189" i="2" s="1"/>
  <c r="ED189" i="2" s="1"/>
  <c r="M89" i="3" s="1"/>
  <c r="CK198" i="2"/>
  <c r="DR198" i="2"/>
  <c r="DW198" i="2" s="1"/>
  <c r="ED198" i="2" s="1"/>
  <c r="M92" i="3" s="1"/>
  <c r="DP159" i="2"/>
  <c r="L79" i="3" s="1"/>
  <c r="DR213" i="2"/>
  <c r="DW213" i="2" s="1"/>
  <c r="ED213" i="2" s="1"/>
  <c r="M97" i="3" s="1"/>
  <c r="CK213" i="2"/>
  <c r="CK195" i="2"/>
  <c r="DR195" i="2"/>
  <c r="DW195" i="2" s="1"/>
  <c r="ED195" i="2" s="1"/>
  <c r="M91" i="3" s="1"/>
  <c r="CK201" i="2"/>
  <c r="DR201" i="2"/>
  <c r="DW201" i="2" s="1"/>
  <c r="ED201" i="2" s="1"/>
  <c r="M93" i="3" s="1"/>
  <c r="DR210" i="2"/>
  <c r="DW210" i="2" s="1"/>
  <c r="ED210" i="2" s="1"/>
  <c r="M96" i="3" s="1"/>
  <c r="CK210" i="2"/>
  <c r="CK204" i="2"/>
  <c r="DR204" i="2"/>
  <c r="DW204" i="2" s="1"/>
  <c r="ED204" i="2" s="1"/>
  <c r="M94" i="3" s="1"/>
  <c r="DR216" i="2"/>
  <c r="DW216" i="2" s="1"/>
  <c r="ED216" i="2" s="1"/>
  <c r="M98" i="3" s="1"/>
  <c r="CK216" i="2"/>
  <c r="CK165" i="2"/>
  <c r="DR165" i="2"/>
  <c r="DW165" i="2" s="1"/>
  <c r="ED165" i="2" s="1"/>
  <c r="M81" i="3" s="1"/>
  <c r="CK177" i="2"/>
  <c r="DR177" i="2"/>
  <c r="DW177" i="2" s="1"/>
  <c r="ED177" i="2" s="1"/>
  <c r="M85" i="3" s="1"/>
  <c r="DR171" i="2"/>
  <c r="DW171" i="2" s="1"/>
  <c r="ED171" i="2" s="1"/>
  <c r="M83" i="3" s="1"/>
  <c r="CK171" i="2"/>
  <c r="CK168" i="2"/>
  <c r="DR168" i="2"/>
  <c r="DW168" i="2" s="1"/>
  <c r="ED168" i="2" s="1"/>
  <c r="M82" i="3" s="1"/>
  <c r="DP165" i="2"/>
  <c r="L81" i="3" s="1"/>
  <c r="CK174" i="2"/>
  <c r="DR174" i="2"/>
  <c r="DW174" i="2" s="1"/>
  <c r="ED174" i="2" s="1"/>
  <c r="M84" i="3" s="1"/>
  <c r="CK180" i="2"/>
  <c r="DR180" i="2"/>
  <c r="DW180" i="2" s="1"/>
  <c r="ED180" i="2" s="1"/>
  <c r="M86" i="3" s="1"/>
  <c r="DR159" i="2"/>
  <c r="DW159" i="2" s="1"/>
  <c r="ED159" i="2" s="1"/>
  <c r="M79" i="3" s="1"/>
  <c r="CK159" i="2"/>
  <c r="CK162" i="2"/>
  <c r="DR162" i="2"/>
  <c r="DW162" i="2" s="1"/>
  <c r="ED162" i="2" s="1"/>
  <c r="M80" i="3" s="1"/>
  <c r="DP171" i="2"/>
  <c r="L83" i="3" s="1"/>
  <c r="BF15" i="2"/>
  <c r="B33" i="2"/>
  <c r="A37" i="3" s="1"/>
  <c r="BX246" i="2" l="1"/>
  <c r="DB246" i="2"/>
  <c r="DJ246" i="2"/>
  <c r="CB246" i="2"/>
  <c r="DF246" i="2"/>
  <c r="CX243" i="2"/>
  <c r="CW243" i="2"/>
  <c r="BR243" i="2"/>
  <c r="DU243" i="2"/>
  <c r="J107" i="3"/>
  <c r="DS243" i="2"/>
  <c r="BN243" i="2"/>
  <c r="CK243" i="2"/>
  <c r="CK246" i="2"/>
  <c r="DW246" i="2"/>
  <c r="ED246" i="2" s="1"/>
  <c r="M108" i="3" s="1"/>
  <c r="H15" i="2"/>
  <c r="H18" i="2"/>
  <c r="H21" i="2"/>
  <c r="DN243" i="2" l="1"/>
  <c r="DP243" i="2" s="1"/>
  <c r="DI246" i="2"/>
  <c r="DW243" i="2"/>
  <c r="BJ9" i="2"/>
  <c r="CL9" i="2"/>
  <c r="CL12" i="2"/>
  <c r="CL15" i="2"/>
  <c r="CL18" i="2"/>
  <c r="CL21" i="2"/>
  <c r="CL24" i="2"/>
  <c r="CL27" i="2"/>
  <c r="CL30" i="2"/>
  <c r="CL33" i="2"/>
  <c r="CL36" i="2"/>
  <c r="CL39" i="2"/>
  <c r="CL42" i="2"/>
  <c r="CL45" i="2"/>
  <c r="CL48" i="2"/>
  <c r="CL51" i="2"/>
  <c r="CL54" i="2"/>
  <c r="CL57" i="2"/>
  <c r="CL60" i="2"/>
  <c r="CL63" i="2"/>
  <c r="CL66" i="2"/>
  <c r="CL69" i="2"/>
  <c r="CL72" i="2"/>
  <c r="CL75" i="2"/>
  <c r="CL78" i="2"/>
  <c r="CL81" i="2"/>
  <c r="CL84" i="2"/>
  <c r="CL87" i="2"/>
  <c r="CL90" i="2"/>
  <c r="CL93" i="2"/>
  <c r="CL96" i="2"/>
  <c r="CL99" i="2"/>
  <c r="CL102" i="2"/>
  <c r="CL105" i="2"/>
  <c r="CL108" i="2"/>
  <c r="CL111" i="2"/>
  <c r="CL114" i="2"/>
  <c r="CL117" i="2"/>
  <c r="CL120" i="2"/>
  <c r="CL123" i="2"/>
  <c r="CL126" i="2"/>
  <c r="CL129" i="2"/>
  <c r="CL132" i="2"/>
  <c r="CL135" i="2"/>
  <c r="CL138" i="2"/>
  <c r="CL141" i="2"/>
  <c r="CL144" i="2"/>
  <c r="CL147" i="2"/>
  <c r="CL150" i="2"/>
  <c r="CL153" i="2"/>
  <c r="CL156" i="2"/>
  <c r="DQ21" i="2"/>
  <c r="DQ24" i="2"/>
  <c r="DQ27" i="2"/>
  <c r="DQ30" i="2"/>
  <c r="DQ33" i="2"/>
  <c r="DQ36" i="2"/>
  <c r="DQ39" i="2"/>
  <c r="DQ42" i="2"/>
  <c r="DQ45" i="2"/>
  <c r="DQ48" i="2"/>
  <c r="DQ51" i="2"/>
  <c r="DQ54" i="2"/>
  <c r="DQ57" i="2"/>
  <c r="DQ60" i="2"/>
  <c r="DQ63" i="2"/>
  <c r="DQ66" i="2"/>
  <c r="DQ69" i="2"/>
  <c r="DQ72" i="2"/>
  <c r="DQ75" i="2"/>
  <c r="DQ78" i="2"/>
  <c r="DQ81" i="2"/>
  <c r="DQ84" i="2"/>
  <c r="DQ87" i="2"/>
  <c r="DQ90" i="2"/>
  <c r="DQ93" i="2"/>
  <c r="DQ96" i="2"/>
  <c r="DQ99" i="2"/>
  <c r="DQ102" i="2"/>
  <c r="DQ105" i="2"/>
  <c r="DQ108" i="2"/>
  <c r="DQ111" i="2"/>
  <c r="DQ114" i="2"/>
  <c r="DQ117" i="2"/>
  <c r="DQ120" i="2"/>
  <c r="DQ123" i="2"/>
  <c r="DQ126" i="2"/>
  <c r="DQ129" i="2"/>
  <c r="DQ132" i="2"/>
  <c r="DQ135" i="2"/>
  <c r="DQ138" i="2"/>
  <c r="DQ141" i="2"/>
  <c r="DQ144" i="2"/>
  <c r="DQ147" i="2"/>
  <c r="DQ150" i="2"/>
  <c r="DQ153" i="2"/>
  <c r="DQ156" i="2"/>
  <c r="DQ12" i="2"/>
  <c r="DQ15" i="2"/>
  <c r="DQ18" i="2"/>
  <c r="DQ9" i="2"/>
  <c r="I9" i="2"/>
  <c r="J9" i="2" s="1"/>
  <c r="AB17" i="2"/>
  <c r="Z17" i="2"/>
  <c r="AB16" i="2"/>
  <c r="Z16" i="2"/>
  <c r="AB15" i="2"/>
  <c r="Z15" i="2"/>
  <c r="V15" i="2"/>
  <c r="R15" i="2"/>
  <c r="AB14" i="2"/>
  <c r="Z14" i="2"/>
  <c r="AB13" i="2"/>
  <c r="Z13" i="2"/>
  <c r="AB12" i="2"/>
  <c r="Z12" i="2"/>
  <c r="V12" i="2"/>
  <c r="R12" i="2"/>
  <c r="I15" i="2"/>
  <c r="J15" i="2" s="1"/>
  <c r="I18" i="2"/>
  <c r="J18" i="2" s="1"/>
  <c r="I21" i="2"/>
  <c r="J21" i="2" s="1"/>
  <c r="AK21" i="2" s="1"/>
  <c r="I24" i="2"/>
  <c r="I27" i="2"/>
  <c r="I30" i="2"/>
  <c r="I33" i="2"/>
  <c r="I36" i="2"/>
  <c r="J36" i="2" s="1"/>
  <c r="I39" i="2"/>
  <c r="I42" i="2"/>
  <c r="I45" i="2"/>
  <c r="I48" i="2"/>
  <c r="I51" i="2"/>
  <c r="I54" i="2"/>
  <c r="I57" i="2"/>
  <c r="I60" i="2"/>
  <c r="I63" i="2"/>
  <c r="I66" i="2"/>
  <c r="I69" i="2"/>
  <c r="I72" i="2"/>
  <c r="I75" i="2"/>
  <c r="I78" i="2"/>
  <c r="I81" i="2"/>
  <c r="I84" i="2"/>
  <c r="I87" i="2"/>
  <c r="I90" i="2"/>
  <c r="I93" i="2"/>
  <c r="I96" i="2"/>
  <c r="I99" i="2"/>
  <c r="I102" i="2"/>
  <c r="I105" i="2"/>
  <c r="I108" i="2"/>
  <c r="I111" i="2"/>
  <c r="I114" i="2"/>
  <c r="I117" i="2"/>
  <c r="I120" i="2"/>
  <c r="I123" i="2"/>
  <c r="I126" i="2"/>
  <c r="I129" i="2"/>
  <c r="I132" i="2"/>
  <c r="I135" i="2"/>
  <c r="I138" i="2"/>
  <c r="I141" i="2"/>
  <c r="I144" i="2"/>
  <c r="I147" i="2"/>
  <c r="I150" i="2"/>
  <c r="I153" i="2"/>
  <c r="I156" i="2"/>
  <c r="I12" i="2"/>
  <c r="J12" i="2" s="1"/>
  <c r="H24" i="2"/>
  <c r="H27" i="2"/>
  <c r="H30" i="2"/>
  <c r="H33" i="2"/>
  <c r="H36" i="2"/>
  <c r="H39" i="2"/>
  <c r="H42" i="2"/>
  <c r="H45" i="2"/>
  <c r="H48" i="2"/>
  <c r="H51" i="2"/>
  <c r="H54" i="2"/>
  <c r="H57" i="2"/>
  <c r="H60" i="2"/>
  <c r="H63" i="2"/>
  <c r="H66" i="2"/>
  <c r="H69" i="2"/>
  <c r="H72" i="2"/>
  <c r="H75" i="2"/>
  <c r="H78" i="2"/>
  <c r="H81" i="2"/>
  <c r="H84" i="2"/>
  <c r="H87" i="2"/>
  <c r="H90" i="2"/>
  <c r="H93" i="2"/>
  <c r="H96" i="2"/>
  <c r="H99" i="2"/>
  <c r="H102" i="2"/>
  <c r="H105" i="2"/>
  <c r="H108" i="2"/>
  <c r="H111" i="2"/>
  <c r="H114" i="2"/>
  <c r="H117" i="2"/>
  <c r="H120" i="2"/>
  <c r="H123" i="2"/>
  <c r="H126" i="2"/>
  <c r="H129" i="2"/>
  <c r="H132" i="2"/>
  <c r="H135" i="2"/>
  <c r="H138" i="2"/>
  <c r="H141" i="2"/>
  <c r="H144" i="2"/>
  <c r="H147" i="2"/>
  <c r="H150" i="2"/>
  <c r="H153" i="2"/>
  <c r="H156" i="2"/>
  <c r="DO246" i="2" l="1"/>
  <c r="ED243" i="2"/>
  <c r="L107" i="3"/>
  <c r="AL15" i="2"/>
  <c r="DY153" i="2"/>
  <c r="DX153" i="2"/>
  <c r="DZ153" i="2"/>
  <c r="DY129" i="2"/>
  <c r="DX129" i="2"/>
  <c r="DZ129" i="2"/>
  <c r="DY105" i="2"/>
  <c r="DX105" i="2"/>
  <c r="DZ105" i="2"/>
  <c r="DY81" i="2"/>
  <c r="DX81" i="2"/>
  <c r="DZ81" i="2"/>
  <c r="DY57" i="2"/>
  <c r="DX57" i="2"/>
  <c r="DZ57" i="2"/>
  <c r="DY33" i="2"/>
  <c r="DX33" i="2"/>
  <c r="DZ33" i="2"/>
  <c r="DY126" i="2"/>
  <c r="DX126" i="2"/>
  <c r="DZ126" i="2"/>
  <c r="DY102" i="2"/>
  <c r="DX102" i="2"/>
  <c r="DZ102" i="2"/>
  <c r="DY78" i="2"/>
  <c r="DX78" i="2"/>
  <c r="DZ78" i="2"/>
  <c r="DY54" i="2"/>
  <c r="DX54" i="2"/>
  <c r="DZ54" i="2"/>
  <c r="DY30" i="2"/>
  <c r="DX30" i="2"/>
  <c r="DZ30" i="2"/>
  <c r="DY147" i="2"/>
  <c r="DX147" i="2"/>
  <c r="DZ147" i="2"/>
  <c r="DY123" i="2"/>
  <c r="DX123" i="2"/>
  <c r="DZ123" i="2"/>
  <c r="DY99" i="2"/>
  <c r="DX99" i="2"/>
  <c r="DZ99" i="2"/>
  <c r="DY75" i="2"/>
  <c r="DX75" i="2"/>
  <c r="DZ75" i="2"/>
  <c r="DY51" i="2"/>
  <c r="DX51" i="2"/>
  <c r="DZ51" i="2"/>
  <c r="DY150" i="2"/>
  <c r="DX150" i="2"/>
  <c r="DZ150" i="2"/>
  <c r="DY144" i="2"/>
  <c r="DX144" i="2"/>
  <c r="DZ144" i="2"/>
  <c r="DY120" i="2"/>
  <c r="DX120" i="2"/>
  <c r="DZ120" i="2"/>
  <c r="DY96" i="2"/>
  <c r="DX96" i="2"/>
  <c r="DZ96" i="2"/>
  <c r="DY72" i="2"/>
  <c r="DX72" i="2"/>
  <c r="DZ72" i="2"/>
  <c r="DY48" i="2"/>
  <c r="DX48" i="2"/>
  <c r="DZ48" i="2"/>
  <c r="DY18" i="2"/>
  <c r="DX18" i="2"/>
  <c r="DZ18" i="2"/>
  <c r="DY141" i="2"/>
  <c r="DX141" i="2"/>
  <c r="DZ141" i="2"/>
  <c r="DY117" i="2"/>
  <c r="DX117" i="2"/>
  <c r="DZ117" i="2"/>
  <c r="DY93" i="2"/>
  <c r="DX93" i="2"/>
  <c r="DZ93" i="2"/>
  <c r="DY69" i="2"/>
  <c r="DX69" i="2"/>
  <c r="DZ69" i="2"/>
  <c r="DY45" i="2"/>
  <c r="DX45" i="2"/>
  <c r="DZ45" i="2"/>
  <c r="DX15" i="2"/>
  <c r="DY15" i="2"/>
  <c r="DZ15" i="2"/>
  <c r="DY138" i="2"/>
  <c r="DX138" i="2"/>
  <c r="DZ138" i="2"/>
  <c r="DY114" i="2"/>
  <c r="DX114" i="2"/>
  <c r="DZ114" i="2"/>
  <c r="DY90" i="2"/>
  <c r="DX90" i="2"/>
  <c r="DZ90" i="2"/>
  <c r="DY66" i="2"/>
  <c r="DX66" i="2"/>
  <c r="DZ66" i="2"/>
  <c r="DY42" i="2"/>
  <c r="DX42" i="2"/>
  <c r="DZ42" i="2"/>
  <c r="DY135" i="2"/>
  <c r="DX135" i="2"/>
  <c r="DZ135" i="2"/>
  <c r="DY111" i="2"/>
  <c r="DX111" i="2"/>
  <c r="DZ111" i="2"/>
  <c r="DY87" i="2"/>
  <c r="DX87" i="2"/>
  <c r="DZ87" i="2"/>
  <c r="DX63" i="2"/>
  <c r="DY63" i="2"/>
  <c r="DZ63" i="2"/>
  <c r="DY39" i="2"/>
  <c r="DX39" i="2"/>
  <c r="DZ39" i="2"/>
  <c r="DY156" i="2"/>
  <c r="DX156" i="2"/>
  <c r="DZ156" i="2"/>
  <c r="DY132" i="2"/>
  <c r="DX132" i="2"/>
  <c r="DZ132" i="2"/>
  <c r="DX108" i="2"/>
  <c r="DY108" i="2"/>
  <c r="DZ108" i="2"/>
  <c r="DX84" i="2"/>
  <c r="DY84" i="2"/>
  <c r="DZ84" i="2"/>
  <c r="DX60" i="2"/>
  <c r="DY60" i="2"/>
  <c r="DZ60" i="2"/>
  <c r="DY36" i="2"/>
  <c r="DX36" i="2"/>
  <c r="DZ36" i="2"/>
  <c r="AL12" i="2"/>
  <c r="AK9" i="2"/>
  <c r="AG9" i="2"/>
  <c r="AC12" i="2"/>
  <c r="AC15" i="2"/>
  <c r="AC17" i="2"/>
  <c r="AC13" i="2"/>
  <c r="AC16" i="2"/>
  <c r="AC14" i="2"/>
  <c r="B23" i="3"/>
  <c r="BA9" i="2" l="1"/>
  <c r="DP246" i="2"/>
  <c r="M107" i="3"/>
  <c r="Z40" i="2"/>
  <c r="Z39" i="2"/>
  <c r="Z38" i="2"/>
  <c r="Z37" i="2"/>
  <c r="Z36" i="2"/>
  <c r="Z35" i="2"/>
  <c r="Z34" i="2"/>
  <c r="Z33" i="2"/>
  <c r="Z32" i="2"/>
  <c r="Z31" i="2"/>
  <c r="Z30" i="2"/>
  <c r="Z29" i="2"/>
  <c r="Z28" i="2"/>
  <c r="Z27" i="2"/>
  <c r="Z26" i="2"/>
  <c r="Z25" i="2"/>
  <c r="Z24" i="2"/>
  <c r="Z23" i="2"/>
  <c r="Z22" i="2"/>
  <c r="Z21" i="2"/>
  <c r="Z20" i="2"/>
  <c r="Z19" i="2"/>
  <c r="Z18" i="2"/>
  <c r="Z11" i="2"/>
  <c r="Z10" i="2"/>
  <c r="Z9" i="2"/>
  <c r="DX9" i="2" l="1"/>
  <c r="L108" i="3"/>
  <c r="AZ66" i="2"/>
  <c r="BA66" i="2"/>
  <c r="BB66" i="2"/>
  <c r="BC66" i="2"/>
  <c r="BD66" i="2"/>
  <c r="BE66" i="2"/>
  <c r="BF66" i="2"/>
  <c r="BG66" i="2"/>
  <c r="BH66" i="2"/>
  <c r="BI66" i="2"/>
  <c r="AZ69" i="2"/>
  <c r="BA69" i="2"/>
  <c r="BB69" i="2"/>
  <c r="BC69" i="2"/>
  <c r="BD69" i="2"/>
  <c r="BE69" i="2"/>
  <c r="BF69" i="2"/>
  <c r="BG69" i="2"/>
  <c r="BH69" i="2"/>
  <c r="BI69" i="2"/>
  <c r="AZ72" i="2"/>
  <c r="BA72" i="2"/>
  <c r="BB72" i="2"/>
  <c r="BC72" i="2"/>
  <c r="BD72" i="2"/>
  <c r="BE72" i="2"/>
  <c r="BF72" i="2"/>
  <c r="BG72" i="2"/>
  <c r="BH72" i="2"/>
  <c r="BI72" i="2"/>
  <c r="AZ75" i="2"/>
  <c r="BA75" i="2"/>
  <c r="BB75" i="2"/>
  <c r="BC75" i="2"/>
  <c r="BD75" i="2"/>
  <c r="BE75" i="2"/>
  <c r="BF75" i="2"/>
  <c r="BG75" i="2"/>
  <c r="BH75" i="2"/>
  <c r="BI75" i="2"/>
  <c r="AZ78" i="2"/>
  <c r="BA78" i="2"/>
  <c r="BB78" i="2"/>
  <c r="BC78" i="2"/>
  <c r="BD78" i="2"/>
  <c r="BE78" i="2"/>
  <c r="BF78" i="2"/>
  <c r="BG78" i="2"/>
  <c r="BH78" i="2"/>
  <c r="BI78" i="2"/>
  <c r="AZ81" i="2"/>
  <c r="BA81" i="2"/>
  <c r="BB81" i="2"/>
  <c r="BC81" i="2"/>
  <c r="BD81" i="2"/>
  <c r="BE81" i="2"/>
  <c r="BF81" i="2"/>
  <c r="BG81" i="2"/>
  <c r="BH81" i="2"/>
  <c r="BI81" i="2"/>
  <c r="AZ84" i="2"/>
  <c r="BA84" i="2"/>
  <c r="BB84" i="2"/>
  <c r="BC84" i="2"/>
  <c r="BD84" i="2"/>
  <c r="BE84" i="2"/>
  <c r="BF84" i="2"/>
  <c r="BG84" i="2"/>
  <c r="BH84" i="2"/>
  <c r="BI84" i="2"/>
  <c r="AZ87" i="2"/>
  <c r="BA87" i="2"/>
  <c r="BB87" i="2"/>
  <c r="BC87" i="2"/>
  <c r="BD87" i="2"/>
  <c r="BE87" i="2"/>
  <c r="BF87" i="2"/>
  <c r="BG87" i="2"/>
  <c r="BH87" i="2"/>
  <c r="BI87" i="2"/>
  <c r="AZ90" i="2"/>
  <c r="BA90" i="2"/>
  <c r="BB90" i="2"/>
  <c r="BC90" i="2"/>
  <c r="BD90" i="2"/>
  <c r="BE90" i="2"/>
  <c r="BF90" i="2"/>
  <c r="BG90" i="2"/>
  <c r="BH90" i="2"/>
  <c r="BI90" i="2"/>
  <c r="AZ93" i="2"/>
  <c r="BA93" i="2"/>
  <c r="BB93" i="2"/>
  <c r="BC93" i="2"/>
  <c r="BD93" i="2"/>
  <c r="BE93" i="2"/>
  <c r="BF93" i="2"/>
  <c r="BG93" i="2"/>
  <c r="BH93" i="2"/>
  <c r="BI93" i="2"/>
  <c r="AZ96" i="2"/>
  <c r="BA96" i="2"/>
  <c r="BB96" i="2"/>
  <c r="BC96" i="2"/>
  <c r="BD96" i="2"/>
  <c r="BE96" i="2"/>
  <c r="BF96" i="2"/>
  <c r="BG96" i="2"/>
  <c r="BH96" i="2"/>
  <c r="BI96" i="2"/>
  <c r="AZ99" i="2"/>
  <c r="BA99" i="2"/>
  <c r="BB99" i="2"/>
  <c r="BC99" i="2"/>
  <c r="BD99" i="2"/>
  <c r="BE99" i="2"/>
  <c r="BF99" i="2"/>
  <c r="BG99" i="2"/>
  <c r="BH99" i="2"/>
  <c r="BI99" i="2"/>
  <c r="AZ102" i="2"/>
  <c r="BA102" i="2"/>
  <c r="BB102" i="2"/>
  <c r="BC102" i="2"/>
  <c r="BD102" i="2"/>
  <c r="BE102" i="2"/>
  <c r="BF102" i="2"/>
  <c r="BG102" i="2"/>
  <c r="BH102" i="2"/>
  <c r="BI102" i="2"/>
  <c r="AZ105" i="2"/>
  <c r="BA105" i="2"/>
  <c r="BB105" i="2"/>
  <c r="BC105" i="2"/>
  <c r="BD105" i="2"/>
  <c r="BE105" i="2"/>
  <c r="BF105" i="2"/>
  <c r="BG105" i="2"/>
  <c r="BH105" i="2"/>
  <c r="BI105" i="2"/>
  <c r="AZ108" i="2"/>
  <c r="BA108" i="2"/>
  <c r="BB108" i="2"/>
  <c r="BC108" i="2"/>
  <c r="BD108" i="2"/>
  <c r="BE108" i="2"/>
  <c r="BF108" i="2"/>
  <c r="BG108" i="2"/>
  <c r="BH108" i="2"/>
  <c r="BI108" i="2"/>
  <c r="AZ111" i="2"/>
  <c r="BA111" i="2"/>
  <c r="BB111" i="2"/>
  <c r="BC111" i="2"/>
  <c r="BD111" i="2"/>
  <c r="BE111" i="2"/>
  <c r="BF111" i="2"/>
  <c r="BG111" i="2"/>
  <c r="BH111" i="2"/>
  <c r="BI111" i="2"/>
  <c r="AZ114" i="2"/>
  <c r="BA114" i="2"/>
  <c r="BB114" i="2"/>
  <c r="BC114" i="2"/>
  <c r="BD114" i="2"/>
  <c r="BE114" i="2"/>
  <c r="BF114" i="2"/>
  <c r="BG114" i="2"/>
  <c r="BH114" i="2"/>
  <c r="BI114" i="2"/>
  <c r="AZ117" i="2"/>
  <c r="BA117" i="2"/>
  <c r="BB117" i="2"/>
  <c r="BC117" i="2"/>
  <c r="BD117" i="2"/>
  <c r="BE117" i="2"/>
  <c r="BF117" i="2"/>
  <c r="BG117" i="2"/>
  <c r="BH117" i="2"/>
  <c r="BI117" i="2"/>
  <c r="AZ120" i="2"/>
  <c r="BA120" i="2"/>
  <c r="BB120" i="2"/>
  <c r="BC120" i="2"/>
  <c r="BD120" i="2"/>
  <c r="BE120" i="2"/>
  <c r="BF120" i="2"/>
  <c r="BG120" i="2"/>
  <c r="BH120" i="2"/>
  <c r="BI120" i="2"/>
  <c r="AZ123" i="2"/>
  <c r="BA123" i="2"/>
  <c r="BB123" i="2"/>
  <c r="BC123" i="2"/>
  <c r="BD123" i="2"/>
  <c r="BE123" i="2"/>
  <c r="BF123" i="2"/>
  <c r="BG123" i="2"/>
  <c r="BH123" i="2"/>
  <c r="BI123" i="2"/>
  <c r="AZ126" i="2"/>
  <c r="BA126" i="2"/>
  <c r="BB126" i="2"/>
  <c r="BC126" i="2"/>
  <c r="BD126" i="2"/>
  <c r="BE126" i="2"/>
  <c r="BF126" i="2"/>
  <c r="BG126" i="2"/>
  <c r="BH126" i="2"/>
  <c r="BI126" i="2"/>
  <c r="AZ129" i="2"/>
  <c r="BA129" i="2"/>
  <c r="BB129" i="2"/>
  <c r="BC129" i="2"/>
  <c r="BD129" i="2"/>
  <c r="BE129" i="2"/>
  <c r="BF129" i="2"/>
  <c r="BG129" i="2"/>
  <c r="BH129" i="2"/>
  <c r="BI129" i="2"/>
  <c r="AZ132" i="2"/>
  <c r="BA132" i="2"/>
  <c r="BB132" i="2"/>
  <c r="BC132" i="2"/>
  <c r="BD132" i="2"/>
  <c r="BE132" i="2"/>
  <c r="BF132" i="2"/>
  <c r="BG132" i="2"/>
  <c r="BH132" i="2"/>
  <c r="BI132" i="2"/>
  <c r="AZ135" i="2"/>
  <c r="BA135" i="2"/>
  <c r="BB135" i="2"/>
  <c r="BC135" i="2"/>
  <c r="BD135" i="2"/>
  <c r="BE135" i="2"/>
  <c r="BF135" i="2"/>
  <c r="BG135" i="2"/>
  <c r="BH135" i="2"/>
  <c r="BI135" i="2"/>
  <c r="AZ138" i="2"/>
  <c r="BA138" i="2"/>
  <c r="BB138" i="2"/>
  <c r="BC138" i="2"/>
  <c r="BD138" i="2"/>
  <c r="BE138" i="2"/>
  <c r="BF138" i="2"/>
  <c r="BG138" i="2"/>
  <c r="BH138" i="2"/>
  <c r="BI138" i="2"/>
  <c r="AZ141" i="2"/>
  <c r="BA141" i="2"/>
  <c r="BB141" i="2"/>
  <c r="BC141" i="2"/>
  <c r="BD141" i="2"/>
  <c r="BE141" i="2"/>
  <c r="BF141" i="2"/>
  <c r="BG141" i="2"/>
  <c r="BH141" i="2"/>
  <c r="BI141" i="2"/>
  <c r="AZ144" i="2"/>
  <c r="BA144" i="2"/>
  <c r="BB144" i="2"/>
  <c r="BC144" i="2"/>
  <c r="BD144" i="2"/>
  <c r="BE144" i="2"/>
  <c r="BF144" i="2"/>
  <c r="BG144" i="2"/>
  <c r="BH144" i="2"/>
  <c r="BI144" i="2"/>
  <c r="AZ147" i="2"/>
  <c r="BA147" i="2"/>
  <c r="BB147" i="2"/>
  <c r="BC147" i="2"/>
  <c r="BD147" i="2"/>
  <c r="BE147" i="2"/>
  <c r="BF147" i="2"/>
  <c r="BG147" i="2"/>
  <c r="BH147" i="2"/>
  <c r="BI147" i="2"/>
  <c r="AZ150" i="2"/>
  <c r="BA150" i="2"/>
  <c r="BB150" i="2"/>
  <c r="BC150" i="2"/>
  <c r="BD150" i="2"/>
  <c r="BE150" i="2"/>
  <c r="BF150" i="2"/>
  <c r="BG150" i="2"/>
  <c r="BH150" i="2"/>
  <c r="BI150" i="2"/>
  <c r="AZ153" i="2"/>
  <c r="BA153" i="2"/>
  <c r="BB153" i="2"/>
  <c r="BC153" i="2"/>
  <c r="BD153" i="2"/>
  <c r="BE153" i="2"/>
  <c r="BF153" i="2"/>
  <c r="BG153" i="2"/>
  <c r="BH153" i="2"/>
  <c r="BI153" i="2"/>
  <c r="AZ156" i="2"/>
  <c r="BA156" i="2"/>
  <c r="BB156" i="2"/>
  <c r="BC156" i="2"/>
  <c r="BD156" i="2"/>
  <c r="BE156" i="2"/>
  <c r="BF156" i="2"/>
  <c r="BG156" i="2"/>
  <c r="BH156" i="2"/>
  <c r="BI156" i="2"/>
  <c r="AZ15" i="2"/>
  <c r="BA15" i="2"/>
  <c r="BB15" i="2"/>
  <c r="BC15" i="2"/>
  <c r="BD15" i="2"/>
  <c r="BE15" i="2"/>
  <c r="BG15" i="2"/>
  <c r="BH15" i="2"/>
  <c r="BI15" i="2"/>
  <c r="AZ18" i="2"/>
  <c r="BA18" i="2"/>
  <c r="BB18" i="2"/>
  <c r="BC18" i="2"/>
  <c r="BD18" i="2"/>
  <c r="BE18" i="2"/>
  <c r="BF18" i="2"/>
  <c r="BG18" i="2"/>
  <c r="BH18" i="2"/>
  <c r="BI18" i="2"/>
  <c r="BA21" i="2"/>
  <c r="DX21" i="2" s="1"/>
  <c r="BE21" i="2"/>
  <c r="DZ21" i="2" s="1"/>
  <c r="BA24" i="2"/>
  <c r="DX24" i="2" s="1"/>
  <c r="BE24" i="2"/>
  <c r="DZ24" i="2" s="1"/>
  <c r="AZ27" i="2"/>
  <c r="BA27" i="2"/>
  <c r="DX27" i="2" s="1"/>
  <c r="BB27" i="2"/>
  <c r="BC27" i="2"/>
  <c r="DY27" i="2" s="1"/>
  <c r="BD27" i="2"/>
  <c r="BE27" i="2"/>
  <c r="DZ27" i="2" s="1"/>
  <c r="BF27" i="2"/>
  <c r="BG27" i="2"/>
  <c r="BH27" i="2"/>
  <c r="BI27" i="2"/>
  <c r="AZ33" i="2"/>
  <c r="BA33" i="2"/>
  <c r="BB33" i="2"/>
  <c r="BC33" i="2"/>
  <c r="BD33" i="2"/>
  <c r="BE33" i="2"/>
  <c r="BF33" i="2"/>
  <c r="BG33" i="2"/>
  <c r="BH33" i="2"/>
  <c r="BI33" i="2"/>
  <c r="AZ39" i="2"/>
  <c r="BA39" i="2"/>
  <c r="BB39" i="2"/>
  <c r="BC39" i="2"/>
  <c r="BD39" i="2"/>
  <c r="BE39" i="2"/>
  <c r="BF39" i="2"/>
  <c r="BG39" i="2"/>
  <c r="BH39" i="2"/>
  <c r="BI39" i="2"/>
  <c r="AZ42" i="2"/>
  <c r="BA42" i="2"/>
  <c r="BB42" i="2"/>
  <c r="BC42" i="2"/>
  <c r="BD42" i="2"/>
  <c r="BE42" i="2"/>
  <c r="BF42" i="2"/>
  <c r="BG42" i="2"/>
  <c r="BH42" i="2"/>
  <c r="BI42" i="2"/>
  <c r="AZ45" i="2"/>
  <c r="BA45" i="2"/>
  <c r="BB45" i="2"/>
  <c r="BC45" i="2"/>
  <c r="BD45" i="2"/>
  <c r="BE45" i="2"/>
  <c r="BF45" i="2"/>
  <c r="BG45" i="2"/>
  <c r="BH45" i="2"/>
  <c r="BI45" i="2"/>
  <c r="AZ48" i="2"/>
  <c r="BA48" i="2"/>
  <c r="BB48" i="2"/>
  <c r="BC48" i="2"/>
  <c r="BD48" i="2"/>
  <c r="BE48" i="2"/>
  <c r="BF48" i="2"/>
  <c r="BG48" i="2"/>
  <c r="BH48" i="2"/>
  <c r="BI48" i="2"/>
  <c r="AZ51" i="2"/>
  <c r="BA51" i="2"/>
  <c r="BB51" i="2"/>
  <c r="BC51" i="2"/>
  <c r="BD51" i="2"/>
  <c r="BE51" i="2"/>
  <c r="BF51" i="2"/>
  <c r="BG51" i="2"/>
  <c r="BH51" i="2"/>
  <c r="BI51" i="2"/>
  <c r="AZ54" i="2"/>
  <c r="BA54" i="2"/>
  <c r="BB54" i="2"/>
  <c r="BC54" i="2"/>
  <c r="BD54" i="2"/>
  <c r="BE54" i="2"/>
  <c r="BF54" i="2"/>
  <c r="BG54" i="2"/>
  <c r="BH54" i="2"/>
  <c r="BI54" i="2"/>
  <c r="AZ57" i="2"/>
  <c r="BA57" i="2"/>
  <c r="BB57" i="2"/>
  <c r="BC57" i="2"/>
  <c r="BD57" i="2"/>
  <c r="BE57" i="2"/>
  <c r="BF57" i="2"/>
  <c r="BG57" i="2"/>
  <c r="BH57" i="2"/>
  <c r="BI57" i="2"/>
  <c r="AZ60" i="2"/>
  <c r="BA60" i="2"/>
  <c r="BB60" i="2"/>
  <c r="BC60" i="2"/>
  <c r="BD60" i="2"/>
  <c r="BE60" i="2"/>
  <c r="BF60" i="2"/>
  <c r="BG60" i="2"/>
  <c r="BH60" i="2"/>
  <c r="BI60" i="2"/>
  <c r="AZ63" i="2"/>
  <c r="BA63" i="2"/>
  <c r="BB63" i="2"/>
  <c r="BC63" i="2"/>
  <c r="BD63" i="2"/>
  <c r="BE63" i="2"/>
  <c r="BF63" i="2"/>
  <c r="BG63" i="2"/>
  <c r="BH63" i="2"/>
  <c r="BI63" i="2"/>
  <c r="AY69" i="2"/>
  <c r="AQ36" i="2"/>
  <c r="AP45" i="2"/>
  <c r="AQ45" i="2"/>
  <c r="AR45" i="2"/>
  <c r="AS45" i="2"/>
  <c r="AT45" i="2"/>
  <c r="AU45" i="2"/>
  <c r="AV45" i="2"/>
  <c r="AW45" i="2"/>
  <c r="AX45" i="2"/>
  <c r="AY45" i="2"/>
  <c r="AP48" i="2"/>
  <c r="AQ48" i="2"/>
  <c r="AR48" i="2"/>
  <c r="AS48" i="2"/>
  <c r="AT48" i="2"/>
  <c r="AU48" i="2"/>
  <c r="AV48" i="2"/>
  <c r="AW48" i="2"/>
  <c r="AX48" i="2"/>
  <c r="AY48" i="2"/>
  <c r="AP51" i="2"/>
  <c r="AQ51" i="2"/>
  <c r="AR51" i="2"/>
  <c r="AS51" i="2"/>
  <c r="AT51" i="2"/>
  <c r="AU51" i="2"/>
  <c r="AV51" i="2"/>
  <c r="AW51" i="2"/>
  <c r="AX51" i="2"/>
  <c r="AY51" i="2"/>
  <c r="AP54" i="2"/>
  <c r="AQ54" i="2"/>
  <c r="AR54" i="2"/>
  <c r="AS54" i="2"/>
  <c r="AT54" i="2"/>
  <c r="AU54" i="2"/>
  <c r="AV54" i="2"/>
  <c r="AW54" i="2"/>
  <c r="AX54" i="2"/>
  <c r="AY54" i="2"/>
  <c r="AP57" i="2"/>
  <c r="AQ57" i="2"/>
  <c r="AR57" i="2"/>
  <c r="AS57" i="2"/>
  <c r="AT57" i="2"/>
  <c r="AU57" i="2"/>
  <c r="AV57" i="2"/>
  <c r="AW57" i="2"/>
  <c r="AX57" i="2"/>
  <c r="AY57" i="2"/>
  <c r="AP60" i="2"/>
  <c r="AQ60" i="2"/>
  <c r="AR60" i="2"/>
  <c r="AS60" i="2"/>
  <c r="AT60" i="2"/>
  <c r="AU60" i="2"/>
  <c r="AV60" i="2"/>
  <c r="AW60" i="2"/>
  <c r="AX60" i="2"/>
  <c r="AY60" i="2"/>
  <c r="AP63" i="2"/>
  <c r="AQ63" i="2"/>
  <c r="AR63" i="2"/>
  <c r="AS63" i="2"/>
  <c r="AT63" i="2"/>
  <c r="AU63" i="2"/>
  <c r="AV63" i="2"/>
  <c r="AW63" i="2"/>
  <c r="AX63" i="2"/>
  <c r="AY63" i="2"/>
  <c r="AP66" i="2"/>
  <c r="AQ66" i="2"/>
  <c r="AR66" i="2"/>
  <c r="AS66" i="2"/>
  <c r="AT66" i="2"/>
  <c r="AU66" i="2"/>
  <c r="AV66" i="2"/>
  <c r="AW66" i="2"/>
  <c r="AX66" i="2"/>
  <c r="AY66" i="2"/>
  <c r="AP69" i="2"/>
  <c r="AQ69" i="2"/>
  <c r="AR69" i="2"/>
  <c r="AS69" i="2"/>
  <c r="AT69" i="2"/>
  <c r="AU69" i="2"/>
  <c r="AV69" i="2"/>
  <c r="AW69" i="2"/>
  <c r="AX69" i="2"/>
  <c r="AP72" i="2"/>
  <c r="AQ72" i="2"/>
  <c r="AR72" i="2"/>
  <c r="AS72" i="2"/>
  <c r="AT72" i="2"/>
  <c r="AU72" i="2"/>
  <c r="AV72" i="2"/>
  <c r="AW72" i="2"/>
  <c r="AX72" i="2"/>
  <c r="AY72" i="2"/>
  <c r="AP75" i="2"/>
  <c r="AQ75" i="2"/>
  <c r="AR75" i="2"/>
  <c r="AS75" i="2"/>
  <c r="AT75" i="2"/>
  <c r="AU75" i="2"/>
  <c r="AV75" i="2"/>
  <c r="AW75" i="2"/>
  <c r="AX75" i="2"/>
  <c r="AY75" i="2"/>
  <c r="AP78" i="2"/>
  <c r="AQ78" i="2"/>
  <c r="AR78" i="2"/>
  <c r="AS78" i="2"/>
  <c r="AT78" i="2"/>
  <c r="AU78" i="2"/>
  <c r="AV78" i="2"/>
  <c r="AW78" i="2"/>
  <c r="AX78" i="2"/>
  <c r="AY78" i="2"/>
  <c r="AP81" i="2"/>
  <c r="AQ81" i="2"/>
  <c r="AR81" i="2"/>
  <c r="AS81" i="2"/>
  <c r="AT81" i="2"/>
  <c r="AU81" i="2"/>
  <c r="AV81" i="2"/>
  <c r="AW81" i="2"/>
  <c r="AX81" i="2"/>
  <c r="AY81" i="2"/>
  <c r="AP84" i="2"/>
  <c r="AQ84" i="2"/>
  <c r="AR84" i="2"/>
  <c r="AS84" i="2"/>
  <c r="AT84" i="2"/>
  <c r="AU84" i="2"/>
  <c r="AV84" i="2"/>
  <c r="AW84" i="2"/>
  <c r="AX84" i="2"/>
  <c r="AY84" i="2"/>
  <c r="AP87" i="2"/>
  <c r="AQ87" i="2"/>
  <c r="AR87" i="2"/>
  <c r="AS87" i="2"/>
  <c r="AT87" i="2"/>
  <c r="AU87" i="2"/>
  <c r="AV87" i="2"/>
  <c r="AW87" i="2"/>
  <c r="AX87" i="2"/>
  <c r="AY87" i="2"/>
  <c r="AP90" i="2"/>
  <c r="AQ90" i="2"/>
  <c r="AR90" i="2"/>
  <c r="AS90" i="2"/>
  <c r="AT90" i="2"/>
  <c r="AU90" i="2"/>
  <c r="AV90" i="2"/>
  <c r="AW90" i="2"/>
  <c r="AX90" i="2"/>
  <c r="AY90" i="2"/>
  <c r="AP93" i="2"/>
  <c r="AQ93" i="2"/>
  <c r="AR93" i="2"/>
  <c r="AS93" i="2"/>
  <c r="AT93" i="2"/>
  <c r="AU93" i="2"/>
  <c r="AV93" i="2"/>
  <c r="AW93" i="2"/>
  <c r="AX93" i="2"/>
  <c r="AY93" i="2"/>
  <c r="AP96" i="2"/>
  <c r="AQ96" i="2"/>
  <c r="AR96" i="2"/>
  <c r="AS96" i="2"/>
  <c r="AT96" i="2"/>
  <c r="AU96" i="2"/>
  <c r="AV96" i="2"/>
  <c r="AW96" i="2"/>
  <c r="AX96" i="2"/>
  <c r="AY96" i="2"/>
  <c r="AP99" i="2"/>
  <c r="AQ99" i="2"/>
  <c r="AR99" i="2"/>
  <c r="AS99" i="2"/>
  <c r="AT99" i="2"/>
  <c r="AU99" i="2"/>
  <c r="AV99" i="2"/>
  <c r="AW99" i="2"/>
  <c r="AX99" i="2"/>
  <c r="AY99" i="2"/>
  <c r="AP102" i="2"/>
  <c r="AQ102" i="2"/>
  <c r="AR102" i="2"/>
  <c r="AS102" i="2"/>
  <c r="AT102" i="2"/>
  <c r="AU102" i="2"/>
  <c r="AV102" i="2"/>
  <c r="AW102" i="2"/>
  <c r="AX102" i="2"/>
  <c r="AY102" i="2"/>
  <c r="AP105" i="2"/>
  <c r="AQ105" i="2"/>
  <c r="AR105" i="2"/>
  <c r="AS105" i="2"/>
  <c r="AT105" i="2"/>
  <c r="AU105" i="2"/>
  <c r="AV105" i="2"/>
  <c r="AW105" i="2"/>
  <c r="AX105" i="2"/>
  <c r="AY105" i="2"/>
  <c r="AP108" i="2"/>
  <c r="AQ108" i="2"/>
  <c r="AR108" i="2"/>
  <c r="AS108" i="2"/>
  <c r="AT108" i="2"/>
  <c r="AU108" i="2"/>
  <c r="AV108" i="2"/>
  <c r="AW108" i="2"/>
  <c r="AX108" i="2"/>
  <c r="AY108" i="2"/>
  <c r="AP111" i="2"/>
  <c r="AQ111" i="2"/>
  <c r="AR111" i="2"/>
  <c r="AS111" i="2"/>
  <c r="AT111" i="2"/>
  <c r="AU111" i="2"/>
  <c r="AV111" i="2"/>
  <c r="AW111" i="2"/>
  <c r="AX111" i="2"/>
  <c r="AY111" i="2"/>
  <c r="AP114" i="2"/>
  <c r="AQ114" i="2"/>
  <c r="AR114" i="2"/>
  <c r="AS114" i="2"/>
  <c r="AT114" i="2"/>
  <c r="AU114" i="2"/>
  <c r="AV114" i="2"/>
  <c r="AW114" i="2"/>
  <c r="AX114" i="2"/>
  <c r="AY114" i="2"/>
  <c r="AP117" i="2"/>
  <c r="AQ117" i="2"/>
  <c r="AR117" i="2"/>
  <c r="AS117" i="2"/>
  <c r="AT117" i="2"/>
  <c r="AU117" i="2"/>
  <c r="AV117" i="2"/>
  <c r="AW117" i="2"/>
  <c r="AX117" i="2"/>
  <c r="AY117" i="2"/>
  <c r="AP120" i="2"/>
  <c r="AQ120" i="2"/>
  <c r="AR120" i="2"/>
  <c r="AS120" i="2"/>
  <c r="AT120" i="2"/>
  <c r="AU120" i="2"/>
  <c r="AV120" i="2"/>
  <c r="AW120" i="2"/>
  <c r="AX120" i="2"/>
  <c r="AY120" i="2"/>
  <c r="AP123" i="2"/>
  <c r="AQ123" i="2"/>
  <c r="AR123" i="2"/>
  <c r="AS123" i="2"/>
  <c r="AT123" i="2"/>
  <c r="AU123" i="2"/>
  <c r="AV123" i="2"/>
  <c r="AW123" i="2"/>
  <c r="AX123" i="2"/>
  <c r="AY123" i="2"/>
  <c r="AP126" i="2"/>
  <c r="AQ126" i="2"/>
  <c r="AR126" i="2"/>
  <c r="AS126" i="2"/>
  <c r="AT126" i="2"/>
  <c r="AU126" i="2"/>
  <c r="AV126" i="2"/>
  <c r="AW126" i="2"/>
  <c r="AX126" i="2"/>
  <c r="AY126" i="2"/>
  <c r="AP129" i="2"/>
  <c r="AQ129" i="2"/>
  <c r="AR129" i="2"/>
  <c r="AS129" i="2"/>
  <c r="AT129" i="2"/>
  <c r="AU129" i="2"/>
  <c r="AV129" i="2"/>
  <c r="AW129" i="2"/>
  <c r="AX129" i="2"/>
  <c r="AY129" i="2"/>
  <c r="AP132" i="2"/>
  <c r="AQ132" i="2"/>
  <c r="AR132" i="2"/>
  <c r="AS132" i="2"/>
  <c r="AT132" i="2"/>
  <c r="AU132" i="2"/>
  <c r="AV132" i="2"/>
  <c r="AW132" i="2"/>
  <c r="AX132" i="2"/>
  <c r="AY132" i="2"/>
  <c r="AP135" i="2"/>
  <c r="AQ135" i="2"/>
  <c r="AR135" i="2"/>
  <c r="AS135" i="2"/>
  <c r="AT135" i="2"/>
  <c r="AU135" i="2"/>
  <c r="AV135" i="2"/>
  <c r="AW135" i="2"/>
  <c r="AX135" i="2"/>
  <c r="AY135" i="2"/>
  <c r="AP138" i="2"/>
  <c r="AQ138" i="2"/>
  <c r="AR138" i="2"/>
  <c r="AS138" i="2"/>
  <c r="AT138" i="2"/>
  <c r="AU138" i="2"/>
  <c r="AV138" i="2"/>
  <c r="AW138" i="2"/>
  <c r="AX138" i="2"/>
  <c r="AY138" i="2"/>
  <c r="AP141" i="2"/>
  <c r="AQ141" i="2"/>
  <c r="AR141" i="2"/>
  <c r="AS141" i="2"/>
  <c r="AT141" i="2"/>
  <c r="AU141" i="2"/>
  <c r="AV141" i="2"/>
  <c r="AW141" i="2"/>
  <c r="AX141" i="2"/>
  <c r="AY141" i="2"/>
  <c r="AP144" i="2"/>
  <c r="AQ144" i="2"/>
  <c r="AR144" i="2"/>
  <c r="AS144" i="2"/>
  <c r="AT144" i="2"/>
  <c r="AU144" i="2"/>
  <c r="AV144" i="2"/>
  <c r="AW144" i="2"/>
  <c r="AX144" i="2"/>
  <c r="AY144" i="2"/>
  <c r="AP147" i="2"/>
  <c r="AQ147" i="2"/>
  <c r="AR147" i="2"/>
  <c r="AS147" i="2"/>
  <c r="AT147" i="2"/>
  <c r="AU147" i="2"/>
  <c r="AV147" i="2"/>
  <c r="AW147" i="2"/>
  <c r="AX147" i="2"/>
  <c r="AY147" i="2"/>
  <c r="AP150" i="2"/>
  <c r="AQ150" i="2"/>
  <c r="AR150" i="2"/>
  <c r="AS150" i="2"/>
  <c r="AT150" i="2"/>
  <c r="AU150" i="2"/>
  <c r="AV150" i="2"/>
  <c r="AW150" i="2"/>
  <c r="AX150" i="2"/>
  <c r="AY150" i="2"/>
  <c r="AP153" i="2"/>
  <c r="AQ153" i="2"/>
  <c r="AR153" i="2"/>
  <c r="AS153" i="2"/>
  <c r="AT153" i="2"/>
  <c r="AU153" i="2"/>
  <c r="AV153" i="2"/>
  <c r="AW153" i="2"/>
  <c r="AX153" i="2"/>
  <c r="AY153" i="2"/>
  <c r="AP156" i="2"/>
  <c r="AQ156" i="2"/>
  <c r="AR156" i="2"/>
  <c r="AS156" i="2"/>
  <c r="AT156" i="2"/>
  <c r="AU156" i="2"/>
  <c r="AV156" i="2"/>
  <c r="AW156" i="2"/>
  <c r="AX156" i="2"/>
  <c r="AY156" i="2"/>
  <c r="BJ12" i="2"/>
  <c r="BJ15" i="2"/>
  <c r="BJ18" i="2"/>
  <c r="BJ21" i="2"/>
  <c r="BJ24" i="2"/>
  <c r="BJ27" i="2"/>
  <c r="BJ30" i="2"/>
  <c r="BJ33" i="2"/>
  <c r="BJ36" i="2"/>
  <c r="BJ39" i="2"/>
  <c r="BJ42" i="2"/>
  <c r="BJ45" i="2"/>
  <c r="BJ48" i="2"/>
  <c r="BJ51" i="2"/>
  <c r="BJ54" i="2"/>
  <c r="BJ57" i="2"/>
  <c r="BJ60" i="2"/>
  <c r="BJ63" i="2"/>
  <c r="BJ66" i="2"/>
  <c r="BJ69" i="2"/>
  <c r="BJ72" i="2"/>
  <c r="BJ75" i="2"/>
  <c r="BJ78" i="2"/>
  <c r="BJ81" i="2"/>
  <c r="BJ84" i="2"/>
  <c r="BJ87" i="2"/>
  <c r="BJ90" i="2"/>
  <c r="BJ93" i="2"/>
  <c r="BJ96" i="2"/>
  <c r="BJ99" i="2"/>
  <c r="BJ102" i="2"/>
  <c r="BJ105" i="2"/>
  <c r="BJ108" i="2"/>
  <c r="BJ111" i="2"/>
  <c r="BJ114" i="2"/>
  <c r="BJ117" i="2"/>
  <c r="BJ120" i="2"/>
  <c r="BJ123" i="2"/>
  <c r="BJ126" i="2"/>
  <c r="BJ129" i="2"/>
  <c r="BJ132" i="2"/>
  <c r="BJ135" i="2"/>
  <c r="BJ138" i="2"/>
  <c r="BJ141" i="2"/>
  <c r="BJ144" i="2"/>
  <c r="BJ147" i="2"/>
  <c r="BJ150" i="2"/>
  <c r="BJ153" i="2"/>
  <c r="BJ156" i="2"/>
  <c r="CB255" i="2"/>
  <c r="M36" i="2"/>
  <c r="AJ36" i="2" s="1"/>
  <c r="BD36" i="2" s="1"/>
  <c r="AB38" i="2"/>
  <c r="AB37" i="2"/>
  <c r="DC36" i="2"/>
  <c r="CE36" i="2"/>
  <c r="DK36" i="2" s="1"/>
  <c r="AE36" i="2"/>
  <c r="AB36" i="2"/>
  <c r="V36" i="2"/>
  <c r="R36" i="2"/>
  <c r="AG36" i="2"/>
  <c r="BA36" i="2" s="1"/>
  <c r="AB26" i="2"/>
  <c r="AB25" i="2"/>
  <c r="AE24" i="2"/>
  <c r="AB24" i="2"/>
  <c r="R156" i="2"/>
  <c r="R153" i="2"/>
  <c r="R150" i="2"/>
  <c r="R147" i="2"/>
  <c r="R144" i="2"/>
  <c r="R141" i="2"/>
  <c r="R138" i="2"/>
  <c r="R135" i="2"/>
  <c r="R132" i="2"/>
  <c r="R129" i="2"/>
  <c r="R126" i="2"/>
  <c r="R123" i="2"/>
  <c r="R120" i="2"/>
  <c r="R117" i="2"/>
  <c r="R114" i="2"/>
  <c r="R111" i="2"/>
  <c r="R108" i="2"/>
  <c r="R105" i="2"/>
  <c r="R102" i="2"/>
  <c r="R99" i="2"/>
  <c r="R96" i="2"/>
  <c r="R93" i="2"/>
  <c r="R90" i="2"/>
  <c r="R87" i="2"/>
  <c r="R84" i="2"/>
  <c r="R81" i="2"/>
  <c r="R78" i="2"/>
  <c r="R75" i="2"/>
  <c r="R72" i="2"/>
  <c r="R69" i="2"/>
  <c r="R66" i="2"/>
  <c r="R63" i="2"/>
  <c r="R60" i="2"/>
  <c r="R57" i="2"/>
  <c r="R54" i="2"/>
  <c r="R51" i="2"/>
  <c r="R48" i="2"/>
  <c r="R45" i="2"/>
  <c r="R42" i="2"/>
  <c r="R39" i="2"/>
  <c r="R33" i="2"/>
  <c r="R30" i="2"/>
  <c r="R27" i="2"/>
  <c r="R24" i="2"/>
  <c r="R21" i="2"/>
  <c r="R18" i="2"/>
  <c r="R9" i="2"/>
  <c r="AH9" i="2" s="1"/>
  <c r="AT36" i="2" l="1"/>
  <c r="BO36" i="2" s="1"/>
  <c r="AH36" i="2"/>
  <c r="AK36" i="2"/>
  <c r="BY36" i="2"/>
  <c r="BV36" i="2"/>
  <c r="AC26" i="2"/>
  <c r="AC38" i="2"/>
  <c r="DF36" i="2"/>
  <c r="DH36" i="2"/>
  <c r="AF36" i="2"/>
  <c r="AP36" i="2" s="1"/>
  <c r="AC24" i="2"/>
  <c r="AL36" i="2"/>
  <c r="AV36" i="2" s="1"/>
  <c r="AC25" i="2"/>
  <c r="AC37" i="2"/>
  <c r="AC36" i="2"/>
  <c r="AN36" i="2" s="1"/>
  <c r="AX36" i="2" s="1"/>
  <c r="CY36" i="2"/>
  <c r="CZ36" i="2"/>
  <c r="CO36" i="2"/>
  <c r="DA36" i="2"/>
  <c r="CP36" i="2"/>
  <c r="DB36" i="2"/>
  <c r="CQ36" i="2"/>
  <c r="DE36" i="2"/>
  <c r="DG36" i="2"/>
  <c r="BL36" i="2"/>
  <c r="CF36" i="2"/>
  <c r="DD36" i="2"/>
  <c r="AB35" i="2"/>
  <c r="AB34" i="2"/>
  <c r="AB33" i="2"/>
  <c r="V33" i="2"/>
  <c r="M33" i="2"/>
  <c r="J33" i="2"/>
  <c r="AB32" i="2"/>
  <c r="AB31" i="2"/>
  <c r="AB30" i="2"/>
  <c r="V30" i="2"/>
  <c r="M30" i="2"/>
  <c r="J30" i="2"/>
  <c r="AB29" i="2"/>
  <c r="AB28" i="2"/>
  <c r="AB27" i="2"/>
  <c r="V27" i="2"/>
  <c r="M27" i="2"/>
  <c r="J27" i="2"/>
  <c r="V24" i="2"/>
  <c r="M24" i="2"/>
  <c r="J24" i="2"/>
  <c r="AB23" i="2"/>
  <c r="AB22" i="2"/>
  <c r="AB21" i="2"/>
  <c r="V21" i="2"/>
  <c r="M21" i="2"/>
  <c r="AB20" i="2"/>
  <c r="AB19" i="2"/>
  <c r="AB18" i="2"/>
  <c r="V18" i="2"/>
  <c r="AL18" i="2" s="1"/>
  <c r="M18" i="2"/>
  <c r="AJ18" i="2" s="1"/>
  <c r="M15" i="2"/>
  <c r="AM15" i="2" s="1"/>
  <c r="AB11" i="2"/>
  <c r="AB10" i="2"/>
  <c r="AB9" i="2"/>
  <c r="V9" i="2"/>
  <c r="AL9" i="2" s="1"/>
  <c r="AN24" i="2" l="1"/>
  <c r="BH24" i="2" s="1"/>
  <c r="BE36" i="2"/>
  <c r="BZ36" i="2" s="1"/>
  <c r="AU36" i="2"/>
  <c r="BP36" i="2" s="1"/>
  <c r="AI36" i="2"/>
  <c r="AS36" i="2" s="1"/>
  <c r="BN36" i="2" s="1"/>
  <c r="AR36" i="2"/>
  <c r="BM36" i="2" s="1"/>
  <c r="AM18" i="2"/>
  <c r="BF36" i="2"/>
  <c r="CA36" i="2" s="1"/>
  <c r="AM36" i="2"/>
  <c r="AI9" i="2"/>
  <c r="AM9" i="2"/>
  <c r="AM12" i="2"/>
  <c r="AW12" i="2" s="1"/>
  <c r="AJ9" i="2"/>
  <c r="AT9" i="2" s="1"/>
  <c r="AJ12" i="2"/>
  <c r="AF9" i="2"/>
  <c r="AZ9" i="2" s="1"/>
  <c r="DJ36" i="2"/>
  <c r="AH24" i="2"/>
  <c r="AK24" i="2"/>
  <c r="AU24" i="2" s="1"/>
  <c r="AH27" i="2"/>
  <c r="AK27" i="2"/>
  <c r="AU27" i="2" s="1"/>
  <c r="AK12" i="2"/>
  <c r="AH12" i="2"/>
  <c r="BB12" i="2" s="1"/>
  <c r="AK33" i="2"/>
  <c r="AU33" i="2" s="1"/>
  <c r="AH33" i="2"/>
  <c r="AI33" i="2" s="1"/>
  <c r="AU21" i="2"/>
  <c r="AH21" i="2"/>
  <c r="AK15" i="2"/>
  <c r="AU15" i="2" s="1"/>
  <c r="AH15" i="2"/>
  <c r="AI15" i="2" s="1"/>
  <c r="AK18" i="2"/>
  <c r="AU18" i="2" s="1"/>
  <c r="AH18" i="2"/>
  <c r="AI18" i="2" s="1"/>
  <c r="AH30" i="2"/>
  <c r="AK30" i="2"/>
  <c r="BC36" i="2"/>
  <c r="BB36" i="2"/>
  <c r="BW36" i="2" s="1"/>
  <c r="AZ36" i="2"/>
  <c r="CN36" i="2"/>
  <c r="BQ36" i="2"/>
  <c r="AJ30" i="2"/>
  <c r="AT18" i="2"/>
  <c r="AJ27" i="2"/>
  <c r="AT27" i="2" s="1"/>
  <c r="AV9" i="2"/>
  <c r="BH36" i="2"/>
  <c r="AJ15" i="2"/>
  <c r="AT15" i="2" s="1"/>
  <c r="AJ33" i="2"/>
  <c r="AT33" i="2" s="1"/>
  <c r="AJ21" i="2"/>
  <c r="DI36" i="2"/>
  <c r="AJ24" i="2"/>
  <c r="CH36" i="2"/>
  <c r="DT36" i="2" s="1"/>
  <c r="BK36" i="2"/>
  <c r="DR36" i="2"/>
  <c r="AC19" i="2"/>
  <c r="AC31" i="2"/>
  <c r="AC23" i="2"/>
  <c r="AC28" i="2"/>
  <c r="AC33" i="2"/>
  <c r="AC11" i="2"/>
  <c r="AC27" i="2"/>
  <c r="AC10" i="2"/>
  <c r="AC18" i="2"/>
  <c r="AC29" i="2"/>
  <c r="AC35" i="2"/>
  <c r="AC9" i="2"/>
  <c r="AC22" i="2"/>
  <c r="AC30" i="2"/>
  <c r="AC21" i="2"/>
  <c r="AC20" i="2"/>
  <c r="AC32" i="2"/>
  <c r="AC34" i="2"/>
  <c r="AI21" i="2" l="1"/>
  <c r="BC21" i="2" s="1"/>
  <c r="DY21" i="2" s="1"/>
  <c r="BB21" i="2"/>
  <c r="AT21" i="2"/>
  <c r="BD21" i="2"/>
  <c r="BE30" i="2"/>
  <c r="AU30" i="2"/>
  <c r="BD30" i="2"/>
  <c r="AT30" i="2"/>
  <c r="AT24" i="2"/>
  <c r="BD24" i="2"/>
  <c r="AI30" i="2"/>
  <c r="AS30" i="2" s="1"/>
  <c r="AR30" i="2"/>
  <c r="AI24" i="2"/>
  <c r="BC24" i="2" s="1"/>
  <c r="DY24" i="2" s="1"/>
  <c r="BB24" i="2"/>
  <c r="AI27" i="2"/>
  <c r="AS27" i="2" s="1"/>
  <c r="AR27" i="2"/>
  <c r="CI36" i="2"/>
  <c r="DU36" i="2" s="1"/>
  <c r="AW36" i="2"/>
  <c r="BR36" i="2" s="1"/>
  <c r="AI12" i="2"/>
  <c r="AU12" i="2"/>
  <c r="BE12" i="2"/>
  <c r="DZ12" i="2" s="1"/>
  <c r="AT12" i="2"/>
  <c r="BD12" i="2"/>
  <c r="CG36" i="2"/>
  <c r="DS36" i="2" s="1"/>
  <c r="AR24" i="2"/>
  <c r="AS21" i="2"/>
  <c r="AR21" i="2"/>
  <c r="BM21" i="2" s="1"/>
  <c r="AS18" i="2"/>
  <c r="AR18" i="2"/>
  <c r="BG36" i="2"/>
  <c r="EA36" i="2" s="1"/>
  <c r="AS15" i="2"/>
  <c r="AR15" i="2"/>
  <c r="AR33" i="2"/>
  <c r="AS33" i="2"/>
  <c r="AR9" i="2"/>
  <c r="AR12" i="2"/>
  <c r="AP9" i="2"/>
  <c r="BX36" i="2"/>
  <c r="AQ9" i="2"/>
  <c r="AU9" i="2"/>
  <c r="BC30" i="2"/>
  <c r="BB30" i="2"/>
  <c r="BU36" i="2"/>
  <c r="BS36" i="2"/>
  <c r="CC36" i="2"/>
  <c r="CR36" i="2"/>
  <c r="CX36" i="2" s="1"/>
  <c r="CT36" i="2"/>
  <c r="CS36" i="2"/>
  <c r="CM36" i="2"/>
  <c r="CU36" i="2"/>
  <c r="DL36" i="2"/>
  <c r="AO36" i="2"/>
  <c r="H33" i="3"/>
  <c r="AS24" i="2" l="1"/>
  <c r="BI36" i="2"/>
  <c r="EB36" i="2" s="1"/>
  <c r="EC36" i="2" s="1"/>
  <c r="AY36" i="2"/>
  <c r="BT36" i="2" s="1"/>
  <c r="BL9" i="2"/>
  <c r="BK9" i="2"/>
  <c r="AS12" i="2"/>
  <c r="BC12" i="2"/>
  <c r="DY12" i="2" s="1"/>
  <c r="CB36" i="2"/>
  <c r="AS9" i="2"/>
  <c r="DM36" i="2"/>
  <c r="CJ36" i="2"/>
  <c r="CK36" i="2" s="1"/>
  <c r="K36" i="3"/>
  <c r="H36" i="3"/>
  <c r="G36" i="3"/>
  <c r="F36" i="3"/>
  <c r="D36" i="3"/>
  <c r="C36" i="3"/>
  <c r="B36" i="3"/>
  <c r="B36" i="2"/>
  <c r="A38" i="3" s="1"/>
  <c r="BO30" i="2"/>
  <c r="BO27" i="2"/>
  <c r="BP27" i="2"/>
  <c r="BP30" i="2"/>
  <c r="CE30" i="2"/>
  <c r="BN30" i="2"/>
  <c r="BM30" i="2"/>
  <c r="AE30" i="2"/>
  <c r="AN30" i="2" s="1"/>
  <c r="AX30" i="2" s="1"/>
  <c r="BS30" i="2" s="1"/>
  <c r="BZ156" i="2"/>
  <c r="BZ153" i="2"/>
  <c r="BZ150" i="2"/>
  <c r="BZ147" i="2"/>
  <c r="BZ144" i="2"/>
  <c r="BZ141" i="2"/>
  <c r="BZ138" i="2"/>
  <c r="BZ135" i="2"/>
  <c r="BZ132" i="2"/>
  <c r="BZ129" i="2"/>
  <c r="BZ126" i="2"/>
  <c r="BZ123" i="2"/>
  <c r="BZ120" i="2"/>
  <c r="BZ117" i="2"/>
  <c r="BZ114" i="2"/>
  <c r="BZ111" i="2"/>
  <c r="BZ108" i="2"/>
  <c r="BZ105" i="2"/>
  <c r="BZ102" i="2"/>
  <c r="BZ99" i="2"/>
  <c r="BZ96" i="2"/>
  <c r="BZ93" i="2"/>
  <c r="BZ90" i="2"/>
  <c r="BZ87" i="2"/>
  <c r="BZ84" i="2"/>
  <c r="BZ81" i="2"/>
  <c r="BZ78" i="2"/>
  <c r="BZ75" i="2"/>
  <c r="BZ72" i="2"/>
  <c r="BZ69" i="2"/>
  <c r="BZ66" i="2"/>
  <c r="BZ63" i="2"/>
  <c r="BZ60" i="2"/>
  <c r="BZ57" i="2"/>
  <c r="BZ54" i="2"/>
  <c r="BZ51" i="2"/>
  <c r="BZ48" i="2"/>
  <c r="BZ45" i="2"/>
  <c r="BZ42" i="2"/>
  <c r="BZ39" i="2"/>
  <c r="BZ27" i="2"/>
  <c r="BZ24" i="2"/>
  <c r="BZ21" i="2"/>
  <c r="BZ18" i="2"/>
  <c r="BZ15" i="2"/>
  <c r="BZ12" i="2"/>
  <c r="BE9" i="2"/>
  <c r="BY156" i="2"/>
  <c r="BY153" i="2"/>
  <c r="BY150" i="2"/>
  <c r="BY147" i="2"/>
  <c r="BY144" i="2"/>
  <c r="BY141" i="2"/>
  <c r="BY138" i="2"/>
  <c r="BY135" i="2"/>
  <c r="BY132" i="2"/>
  <c r="BY129" i="2"/>
  <c r="BY126" i="2"/>
  <c r="BY123" i="2"/>
  <c r="BY120" i="2"/>
  <c r="BY117" i="2"/>
  <c r="BY114" i="2"/>
  <c r="BY111" i="2"/>
  <c r="BY108" i="2"/>
  <c r="BY105" i="2"/>
  <c r="BY102" i="2"/>
  <c r="BY99" i="2"/>
  <c r="BY96" i="2"/>
  <c r="BY93" i="2"/>
  <c r="BY90" i="2"/>
  <c r="BY87" i="2"/>
  <c r="BY84" i="2"/>
  <c r="BY81" i="2"/>
  <c r="BY78" i="2"/>
  <c r="BY75" i="2"/>
  <c r="BY72" i="2"/>
  <c r="BY69" i="2"/>
  <c r="BY66" i="2"/>
  <c r="BY63" i="2"/>
  <c r="BY60" i="2"/>
  <c r="BY57" i="2"/>
  <c r="BY54" i="2"/>
  <c r="BY51" i="2"/>
  <c r="BY48" i="2"/>
  <c r="BY45" i="2"/>
  <c r="BY42" i="2"/>
  <c r="BY39" i="2"/>
  <c r="BY27" i="2"/>
  <c r="BY24" i="2"/>
  <c r="BY21" i="2"/>
  <c r="BY18" i="2"/>
  <c r="BY15" i="2"/>
  <c r="BY12" i="2"/>
  <c r="BD9" i="2"/>
  <c r="BD249" i="2" s="1"/>
  <c r="BO45" i="2"/>
  <c r="BP45" i="2"/>
  <c r="BO48" i="2"/>
  <c r="BP48" i="2"/>
  <c r="BO51" i="2"/>
  <c r="BP51" i="2"/>
  <c r="BO54" i="2"/>
  <c r="BP54" i="2"/>
  <c r="BO57" i="2"/>
  <c r="BP57" i="2"/>
  <c r="BO60" i="2"/>
  <c r="BP60" i="2"/>
  <c r="BO63" i="2"/>
  <c r="BP63" i="2"/>
  <c r="BO66" i="2"/>
  <c r="BP66" i="2"/>
  <c r="BO69" i="2"/>
  <c r="BP69" i="2"/>
  <c r="BO72" i="2"/>
  <c r="BP72" i="2"/>
  <c r="BO75" i="2"/>
  <c r="BP75" i="2"/>
  <c r="BO78" i="2"/>
  <c r="BP78" i="2"/>
  <c r="BO81" i="2"/>
  <c r="BP81" i="2"/>
  <c r="BO84" i="2"/>
  <c r="BP84" i="2"/>
  <c r="BO87" i="2"/>
  <c r="BP87" i="2"/>
  <c r="BO90" i="2"/>
  <c r="BP90" i="2"/>
  <c r="BO93" i="2"/>
  <c r="BP93" i="2"/>
  <c r="BO96" i="2"/>
  <c r="BP96" i="2"/>
  <c r="BO99" i="2"/>
  <c r="BP99" i="2"/>
  <c r="BO102" i="2"/>
  <c r="BP102" i="2"/>
  <c r="BO105" i="2"/>
  <c r="BP105" i="2"/>
  <c r="BO108" i="2"/>
  <c r="BP108" i="2"/>
  <c r="BO111" i="2"/>
  <c r="BP111" i="2"/>
  <c r="BO114" i="2"/>
  <c r="BP114" i="2"/>
  <c r="BO117" i="2"/>
  <c r="BP117" i="2"/>
  <c r="BO120" i="2"/>
  <c r="BP120" i="2"/>
  <c r="BO123" i="2"/>
  <c r="BP123" i="2"/>
  <c r="BO126" i="2"/>
  <c r="BP126" i="2"/>
  <c r="BO129" i="2"/>
  <c r="BP129" i="2"/>
  <c r="BO132" i="2"/>
  <c r="BP132" i="2"/>
  <c r="BO135" i="2"/>
  <c r="BP135" i="2"/>
  <c r="BO138" i="2"/>
  <c r="BP138" i="2"/>
  <c r="BO141" i="2"/>
  <c r="BP141" i="2"/>
  <c r="BO144" i="2"/>
  <c r="BP144" i="2"/>
  <c r="BO147" i="2"/>
  <c r="BP147" i="2"/>
  <c r="BO150" i="2"/>
  <c r="BP150" i="2"/>
  <c r="BO153" i="2"/>
  <c r="BP153" i="2"/>
  <c r="BO156" i="2"/>
  <c r="BP156" i="2"/>
  <c r="DO36" i="2" l="1"/>
  <c r="DZ9" i="2"/>
  <c r="DZ249" i="2" s="1"/>
  <c r="BE249" i="2"/>
  <c r="BZ9" i="2"/>
  <c r="BY9" i="2"/>
  <c r="DV36" i="2"/>
  <c r="DW36" i="2" s="1"/>
  <c r="CD36" i="2"/>
  <c r="CV36" i="2"/>
  <c r="CW36" i="2" s="1"/>
  <c r="B39" i="2"/>
  <c r="DC15" i="2"/>
  <c r="DB15" i="2"/>
  <c r="CV30" i="2"/>
  <c r="DB30" i="2"/>
  <c r="DD15" i="2"/>
  <c r="CN30" i="2"/>
  <c r="CU30" i="2"/>
  <c r="DA30" i="2"/>
  <c r="CM30" i="2"/>
  <c r="DA15" i="2"/>
  <c r="CO15" i="2"/>
  <c r="CP15" i="2"/>
  <c r="CT30" i="2"/>
  <c r="CS30" i="2"/>
  <c r="CR30" i="2"/>
  <c r="CQ30" i="2"/>
  <c r="CP30" i="2"/>
  <c r="CO30" i="2"/>
  <c r="BH30" i="2"/>
  <c r="AL30" i="2"/>
  <c r="AV30" i="2" s="1"/>
  <c r="BQ30" i="2" s="1"/>
  <c r="AG30" i="2"/>
  <c r="BY30" i="2"/>
  <c r="AF30" i="2"/>
  <c r="DK30" i="2"/>
  <c r="BA30" i="2" l="1"/>
  <c r="BV30" i="2" s="1"/>
  <c r="AQ30" i="2"/>
  <c r="BL30" i="2" s="1"/>
  <c r="AZ30" i="2"/>
  <c r="BU30" i="2" s="1"/>
  <c r="AP30" i="2"/>
  <c r="BK30" i="2" s="1"/>
  <c r="B42" i="2"/>
  <c r="A39" i="3"/>
  <c r="BF30" i="2"/>
  <c r="CA30" i="2" s="1"/>
  <c r="AM30" i="2"/>
  <c r="AW30" i="2" s="1"/>
  <c r="BR30" i="2" s="1"/>
  <c r="ED36" i="2"/>
  <c r="CX30" i="2"/>
  <c r="D8" i="3"/>
  <c r="DN36" i="2"/>
  <c r="DP36" i="2" s="1"/>
  <c r="BW30" i="2"/>
  <c r="DL30" i="2"/>
  <c r="I36" i="3" s="1"/>
  <c r="DC30" i="2"/>
  <c r="AO30" i="2"/>
  <c r="CC30" i="2"/>
  <c r="CF30" i="2"/>
  <c r="DR30" i="2" s="1"/>
  <c r="CG30" i="2"/>
  <c r="DS30" i="2" s="1"/>
  <c r="CH30" i="2"/>
  <c r="DT30" i="2" s="1"/>
  <c r="BZ30" i="2"/>
  <c r="BG30" i="2"/>
  <c r="CW30" i="2"/>
  <c r="BI30" i="2" l="1"/>
  <c r="AY30" i="2"/>
  <c r="BT30" i="2" s="1"/>
  <c r="B45" i="2"/>
  <c r="A40" i="3"/>
  <c r="BX30" i="2"/>
  <c r="CY30" i="2"/>
  <c r="CZ30" i="2"/>
  <c r="DD30" i="2"/>
  <c r="DE30" i="2"/>
  <c r="DG30" i="2"/>
  <c r="DM30" i="2"/>
  <c r="J36" i="3" s="1"/>
  <c r="CI30" i="2"/>
  <c r="CJ30" i="2"/>
  <c r="DV30" i="2" s="1"/>
  <c r="DN30" i="2" l="1"/>
  <c r="B48" i="2"/>
  <c r="A41" i="3"/>
  <c r="DJ30" i="2"/>
  <c r="CD30" i="2"/>
  <c r="CB30" i="2"/>
  <c r="EB30" i="2"/>
  <c r="DH30" i="2"/>
  <c r="EA30" i="2"/>
  <c r="DF30" i="2"/>
  <c r="DU30" i="2"/>
  <c r="DW30" i="2" s="1"/>
  <c r="CK30" i="2"/>
  <c r="CE12" i="2"/>
  <c r="CE15" i="2"/>
  <c r="CE18" i="2"/>
  <c r="CE21" i="2"/>
  <c r="CE24" i="2"/>
  <c r="CE27" i="2"/>
  <c r="CH27" i="2" s="1"/>
  <c r="CE33" i="2"/>
  <c r="CE39" i="2"/>
  <c r="CE42" i="2"/>
  <c r="CE45" i="2"/>
  <c r="CE48" i="2"/>
  <c r="CE51" i="2"/>
  <c r="CE54" i="2"/>
  <c r="CE57" i="2"/>
  <c r="CE60" i="2"/>
  <c r="CE63" i="2"/>
  <c r="CE66" i="2"/>
  <c r="CE69" i="2"/>
  <c r="CE72" i="2"/>
  <c r="CE75" i="2"/>
  <c r="CE78" i="2"/>
  <c r="CE81" i="2"/>
  <c r="CE84" i="2"/>
  <c r="CE87" i="2"/>
  <c r="CE90" i="2"/>
  <c r="CE93" i="2"/>
  <c r="CE96" i="2"/>
  <c r="CE99" i="2"/>
  <c r="CE102" i="2"/>
  <c r="CE105" i="2"/>
  <c r="CE108" i="2"/>
  <c r="CE111" i="2"/>
  <c r="CE114" i="2"/>
  <c r="CE117" i="2"/>
  <c r="CE120" i="2"/>
  <c r="CE123" i="2"/>
  <c r="CE126" i="2"/>
  <c r="CE129" i="2"/>
  <c r="CE132" i="2"/>
  <c r="CE135" i="2"/>
  <c r="CE138" i="2"/>
  <c r="CE141" i="2"/>
  <c r="CE144" i="2"/>
  <c r="CE147" i="2"/>
  <c r="CE150" i="2"/>
  <c r="CE153" i="2"/>
  <c r="CE156" i="2"/>
  <c r="CE9" i="2"/>
  <c r="CF9" i="2" s="1"/>
  <c r="DR9" i="2" l="1"/>
  <c r="B51" i="2"/>
  <c r="A42" i="3"/>
  <c r="EC30" i="2"/>
  <c r="ED30" i="2" s="1"/>
  <c r="M36" i="3" s="1"/>
  <c r="DI30" i="2"/>
  <c r="B54" i="2" l="1"/>
  <c r="A43" i="3"/>
  <c r="DO30" i="2"/>
  <c r="DP30" i="2" s="1"/>
  <c r="L36" i="3" s="1"/>
  <c r="DK9" i="2"/>
  <c r="B57" i="2" l="1"/>
  <c r="A44" i="3"/>
  <c r="DK12" i="2"/>
  <c r="DK15" i="2"/>
  <c r="DK18" i="2"/>
  <c r="DK21" i="2"/>
  <c r="DK24" i="2"/>
  <c r="DK27" i="2"/>
  <c r="DK33" i="2"/>
  <c r="DK39" i="2"/>
  <c r="DK42" i="2"/>
  <c r="DK45" i="2"/>
  <c r="DK48" i="2"/>
  <c r="DK51" i="2"/>
  <c r="DK54" i="2"/>
  <c r="DK57" i="2"/>
  <c r="DK60" i="2"/>
  <c r="DK63" i="2"/>
  <c r="DK66" i="2"/>
  <c r="DK69" i="2"/>
  <c r="DK72" i="2"/>
  <c r="DK75" i="2"/>
  <c r="DK78" i="2"/>
  <c r="DK81" i="2"/>
  <c r="DK84" i="2"/>
  <c r="DK87" i="2"/>
  <c r="DK90" i="2"/>
  <c r="DK93" i="2"/>
  <c r="DK96" i="2"/>
  <c r="DK99" i="2"/>
  <c r="DK102" i="2"/>
  <c r="DK105" i="2"/>
  <c r="DK108" i="2"/>
  <c r="DK111" i="2"/>
  <c r="DK114" i="2"/>
  <c r="DK117" i="2"/>
  <c r="DK120" i="2"/>
  <c r="DK123" i="2"/>
  <c r="DK126" i="2"/>
  <c r="DK129" i="2"/>
  <c r="DK132" i="2"/>
  <c r="DK135" i="2"/>
  <c r="DK138" i="2"/>
  <c r="DK141" i="2"/>
  <c r="DK144" i="2"/>
  <c r="DK147" i="2"/>
  <c r="DK150" i="2"/>
  <c r="DK153" i="2"/>
  <c r="DK156" i="2"/>
  <c r="B60" i="2" l="1"/>
  <c r="A45" i="3"/>
  <c r="DD9" i="2"/>
  <c r="DC9" i="2"/>
  <c r="BU15" i="2"/>
  <c r="BV15" i="2"/>
  <c r="BW15" i="2"/>
  <c r="BX15" i="2"/>
  <c r="CA15" i="2"/>
  <c r="CB15" i="2"/>
  <c r="CC15" i="2"/>
  <c r="CD15" i="2"/>
  <c r="BU18" i="2"/>
  <c r="BV18" i="2"/>
  <c r="BW18" i="2"/>
  <c r="BX18" i="2"/>
  <c r="CA18" i="2"/>
  <c r="CB18" i="2"/>
  <c r="CC18" i="2"/>
  <c r="CD18" i="2"/>
  <c r="BV21" i="2"/>
  <c r="BW21" i="2"/>
  <c r="BX21" i="2"/>
  <c r="BV24" i="2"/>
  <c r="BW24" i="2"/>
  <c r="BX24" i="2"/>
  <c r="CC24" i="2"/>
  <c r="BU27" i="2"/>
  <c r="BV27" i="2"/>
  <c r="BW27" i="2"/>
  <c r="BX27" i="2"/>
  <c r="CA27" i="2"/>
  <c r="CB27" i="2"/>
  <c r="CC27" i="2"/>
  <c r="CD27" i="2"/>
  <c r="BU39" i="2"/>
  <c r="BV39" i="2"/>
  <c r="BW39" i="2"/>
  <c r="BX39" i="2"/>
  <c r="CA39" i="2"/>
  <c r="CB39" i="2"/>
  <c r="CC39" i="2"/>
  <c r="CD39" i="2"/>
  <c r="BU42" i="2"/>
  <c r="BV42" i="2"/>
  <c r="BW42" i="2"/>
  <c r="BX42" i="2"/>
  <c r="CA42" i="2"/>
  <c r="CB42" i="2"/>
  <c r="CC42" i="2"/>
  <c r="CD42" i="2"/>
  <c r="BU45" i="2"/>
  <c r="BV45" i="2"/>
  <c r="BW45" i="2"/>
  <c r="BX45" i="2"/>
  <c r="CA45" i="2"/>
  <c r="CB45" i="2"/>
  <c r="CC45" i="2"/>
  <c r="CD45" i="2"/>
  <c r="BU48" i="2"/>
  <c r="BV48" i="2"/>
  <c r="BW48" i="2"/>
  <c r="BX48" i="2"/>
  <c r="CA48" i="2"/>
  <c r="CB48" i="2"/>
  <c r="CC48" i="2"/>
  <c r="CD48" i="2"/>
  <c r="BU51" i="2"/>
  <c r="BV51" i="2"/>
  <c r="BW51" i="2"/>
  <c r="BX51" i="2"/>
  <c r="CA51" i="2"/>
  <c r="CB51" i="2"/>
  <c r="CC51" i="2"/>
  <c r="CD51" i="2"/>
  <c r="BU54" i="2"/>
  <c r="BV54" i="2"/>
  <c r="BW54" i="2"/>
  <c r="BX54" i="2"/>
  <c r="CA54" i="2"/>
  <c r="CB54" i="2"/>
  <c r="CC54" i="2"/>
  <c r="CD54" i="2"/>
  <c r="BU57" i="2"/>
  <c r="BV57" i="2"/>
  <c r="BW57" i="2"/>
  <c r="BX57" i="2"/>
  <c r="CA57" i="2"/>
  <c r="CB57" i="2"/>
  <c r="CC57" i="2"/>
  <c r="CD57" i="2"/>
  <c r="BU60" i="2"/>
  <c r="BV60" i="2"/>
  <c r="BW60" i="2"/>
  <c r="BX60" i="2"/>
  <c r="CA60" i="2"/>
  <c r="CB60" i="2"/>
  <c r="CC60" i="2"/>
  <c r="CD60" i="2"/>
  <c r="BU63" i="2"/>
  <c r="BV63" i="2"/>
  <c r="BW63" i="2"/>
  <c r="BX63" i="2"/>
  <c r="CA63" i="2"/>
  <c r="CB63" i="2"/>
  <c r="CC63" i="2"/>
  <c r="CD63" i="2"/>
  <c r="BU66" i="2"/>
  <c r="BV66" i="2"/>
  <c r="BW66" i="2"/>
  <c r="BX66" i="2"/>
  <c r="CA66" i="2"/>
  <c r="CB66" i="2"/>
  <c r="CC66" i="2"/>
  <c r="CD66" i="2"/>
  <c r="BU69" i="2"/>
  <c r="BV69" i="2"/>
  <c r="BW69" i="2"/>
  <c r="BX69" i="2"/>
  <c r="CA69" i="2"/>
  <c r="CB69" i="2"/>
  <c r="CC69" i="2"/>
  <c r="CD69" i="2"/>
  <c r="BU72" i="2"/>
  <c r="BV72" i="2"/>
  <c r="BW72" i="2"/>
  <c r="BX72" i="2"/>
  <c r="CA72" i="2"/>
  <c r="CB72" i="2"/>
  <c r="CC72" i="2"/>
  <c r="CD72" i="2"/>
  <c r="BU75" i="2"/>
  <c r="BV75" i="2"/>
  <c r="BW75" i="2"/>
  <c r="BX75" i="2"/>
  <c r="CA75" i="2"/>
  <c r="CB75" i="2"/>
  <c r="CC75" i="2"/>
  <c r="CD75" i="2"/>
  <c r="BU78" i="2"/>
  <c r="BV78" i="2"/>
  <c r="BW78" i="2"/>
  <c r="BX78" i="2"/>
  <c r="CA78" i="2"/>
  <c r="CB78" i="2"/>
  <c r="CC78" i="2"/>
  <c r="CD78" i="2"/>
  <c r="BU81" i="2"/>
  <c r="BV81" i="2"/>
  <c r="BW81" i="2"/>
  <c r="BX81" i="2"/>
  <c r="CA81" i="2"/>
  <c r="CB81" i="2"/>
  <c r="CC81" i="2"/>
  <c r="CD81" i="2"/>
  <c r="BU84" i="2"/>
  <c r="BV84" i="2"/>
  <c r="BW84" i="2"/>
  <c r="BX84" i="2"/>
  <c r="CA84" i="2"/>
  <c r="CB84" i="2"/>
  <c r="CC84" i="2"/>
  <c r="CD84" i="2"/>
  <c r="BU87" i="2"/>
  <c r="BV87" i="2"/>
  <c r="BW87" i="2"/>
  <c r="BX87" i="2"/>
  <c r="CA87" i="2"/>
  <c r="CB87" i="2"/>
  <c r="CC87" i="2"/>
  <c r="CD87" i="2"/>
  <c r="BU90" i="2"/>
  <c r="BV90" i="2"/>
  <c r="BW90" i="2"/>
  <c r="BX90" i="2"/>
  <c r="CA90" i="2"/>
  <c r="CB90" i="2"/>
  <c r="CC90" i="2"/>
  <c r="CD90" i="2"/>
  <c r="BU93" i="2"/>
  <c r="BV93" i="2"/>
  <c r="BW93" i="2"/>
  <c r="BX93" i="2"/>
  <c r="CA93" i="2"/>
  <c r="CB93" i="2"/>
  <c r="CC93" i="2"/>
  <c r="CD93" i="2"/>
  <c r="BU96" i="2"/>
  <c r="BV96" i="2"/>
  <c r="BW96" i="2"/>
  <c r="BX96" i="2"/>
  <c r="CA96" i="2"/>
  <c r="CB96" i="2"/>
  <c r="CC96" i="2"/>
  <c r="CD96" i="2"/>
  <c r="BU99" i="2"/>
  <c r="BV99" i="2"/>
  <c r="BW99" i="2"/>
  <c r="BX99" i="2"/>
  <c r="CA99" i="2"/>
  <c r="CB99" i="2"/>
  <c r="CC99" i="2"/>
  <c r="CD99" i="2"/>
  <c r="BU102" i="2"/>
  <c r="BV102" i="2"/>
  <c r="BW102" i="2"/>
  <c r="BX102" i="2"/>
  <c r="CA102" i="2"/>
  <c r="CB102" i="2"/>
  <c r="CC102" i="2"/>
  <c r="CD102" i="2"/>
  <c r="BU105" i="2"/>
  <c r="BV105" i="2"/>
  <c r="BW105" i="2"/>
  <c r="BX105" i="2"/>
  <c r="CA105" i="2"/>
  <c r="CB105" i="2"/>
  <c r="CC105" i="2"/>
  <c r="CD105" i="2"/>
  <c r="BU108" i="2"/>
  <c r="BV108" i="2"/>
  <c r="BW108" i="2"/>
  <c r="BX108" i="2"/>
  <c r="CA108" i="2"/>
  <c r="CB108" i="2"/>
  <c r="CC108" i="2"/>
  <c r="CD108" i="2"/>
  <c r="BU111" i="2"/>
  <c r="BV111" i="2"/>
  <c r="BW111" i="2"/>
  <c r="BX111" i="2"/>
  <c r="CA111" i="2"/>
  <c r="CB111" i="2"/>
  <c r="CC111" i="2"/>
  <c r="CD111" i="2"/>
  <c r="BU114" i="2"/>
  <c r="BV114" i="2"/>
  <c r="BW114" i="2"/>
  <c r="BX114" i="2"/>
  <c r="CA114" i="2"/>
  <c r="CB114" i="2"/>
  <c r="CC114" i="2"/>
  <c r="CD114" i="2"/>
  <c r="BU117" i="2"/>
  <c r="BV117" i="2"/>
  <c r="BW117" i="2"/>
  <c r="BX117" i="2"/>
  <c r="CA117" i="2"/>
  <c r="CB117" i="2"/>
  <c r="CC117" i="2"/>
  <c r="CD117" i="2"/>
  <c r="BU120" i="2"/>
  <c r="BV120" i="2"/>
  <c r="BW120" i="2"/>
  <c r="BX120" i="2"/>
  <c r="CA120" i="2"/>
  <c r="CB120" i="2"/>
  <c r="CC120" i="2"/>
  <c r="CD120" i="2"/>
  <c r="BU123" i="2"/>
  <c r="BV123" i="2"/>
  <c r="BW123" i="2"/>
  <c r="BX123" i="2"/>
  <c r="CA123" i="2"/>
  <c r="CB123" i="2"/>
  <c r="CC123" i="2"/>
  <c r="CD123" i="2"/>
  <c r="BU126" i="2"/>
  <c r="BV126" i="2"/>
  <c r="BW126" i="2"/>
  <c r="BX126" i="2"/>
  <c r="CA126" i="2"/>
  <c r="CB126" i="2"/>
  <c r="CC126" i="2"/>
  <c r="CD126" i="2"/>
  <c r="BU129" i="2"/>
  <c r="BV129" i="2"/>
  <c r="BW129" i="2"/>
  <c r="BX129" i="2"/>
  <c r="CA129" i="2"/>
  <c r="CB129" i="2"/>
  <c r="CC129" i="2"/>
  <c r="CD129" i="2"/>
  <c r="BU132" i="2"/>
  <c r="BV132" i="2"/>
  <c r="BW132" i="2"/>
  <c r="BX132" i="2"/>
  <c r="CA132" i="2"/>
  <c r="CB132" i="2"/>
  <c r="CC132" i="2"/>
  <c r="CD132" i="2"/>
  <c r="BU135" i="2"/>
  <c r="BV135" i="2"/>
  <c r="BW135" i="2"/>
  <c r="BX135" i="2"/>
  <c r="CA135" i="2"/>
  <c r="CB135" i="2"/>
  <c r="CC135" i="2"/>
  <c r="CD135" i="2"/>
  <c r="BU138" i="2"/>
  <c r="BV138" i="2"/>
  <c r="BW138" i="2"/>
  <c r="BX138" i="2"/>
  <c r="CA138" i="2"/>
  <c r="CB138" i="2"/>
  <c r="CC138" i="2"/>
  <c r="CD138" i="2"/>
  <c r="BU141" i="2"/>
  <c r="BV141" i="2"/>
  <c r="BW141" i="2"/>
  <c r="BX141" i="2"/>
  <c r="CA141" i="2"/>
  <c r="CB141" i="2"/>
  <c r="CC141" i="2"/>
  <c r="CD141" i="2"/>
  <c r="BU144" i="2"/>
  <c r="BV144" i="2"/>
  <c r="BW144" i="2"/>
  <c r="BX144" i="2"/>
  <c r="CA144" i="2"/>
  <c r="CB144" i="2"/>
  <c r="CC144" i="2"/>
  <c r="CD144" i="2"/>
  <c r="BU147" i="2"/>
  <c r="BV147" i="2"/>
  <c r="BW147" i="2"/>
  <c r="BX147" i="2"/>
  <c r="CA147" i="2"/>
  <c r="CB147" i="2"/>
  <c r="CC147" i="2"/>
  <c r="CD147" i="2"/>
  <c r="BU150" i="2"/>
  <c r="BV150" i="2"/>
  <c r="BW150" i="2"/>
  <c r="BX150" i="2"/>
  <c r="CA150" i="2"/>
  <c r="CB150" i="2"/>
  <c r="CC150" i="2"/>
  <c r="CD150" i="2"/>
  <c r="BU153" i="2"/>
  <c r="BV153" i="2"/>
  <c r="BW153" i="2"/>
  <c r="BX153" i="2"/>
  <c r="CA153" i="2"/>
  <c r="CB153" i="2"/>
  <c r="CC153" i="2"/>
  <c r="CD153" i="2"/>
  <c r="BU156" i="2"/>
  <c r="BV156" i="2"/>
  <c r="BW156" i="2"/>
  <c r="BX156" i="2"/>
  <c r="CA156" i="2"/>
  <c r="CB156" i="2"/>
  <c r="CC156" i="2"/>
  <c r="CD156" i="2"/>
  <c r="B63" i="2" l="1"/>
  <c r="A46" i="3"/>
  <c r="DE15" i="2"/>
  <c r="CZ15" i="2"/>
  <c r="DJ15" i="2" s="1"/>
  <c r="CY15" i="2"/>
  <c r="DH15" i="2"/>
  <c r="DG15" i="2"/>
  <c r="DF15" i="2"/>
  <c r="J39" i="2"/>
  <c r="BP21" i="2"/>
  <c r="BP24" i="2"/>
  <c r="DT27" i="2"/>
  <c r="BP33" i="2"/>
  <c r="J42" i="2"/>
  <c r="J45" i="2"/>
  <c r="J48" i="2"/>
  <c r="J51" i="2"/>
  <c r="J54" i="2"/>
  <c r="J57" i="2"/>
  <c r="J60" i="2"/>
  <c r="J63" i="2"/>
  <c r="J66" i="2"/>
  <c r="J69" i="2"/>
  <c r="J72" i="2"/>
  <c r="J75" i="2"/>
  <c r="J78" i="2"/>
  <c r="J81" i="2"/>
  <c r="J84" i="2"/>
  <c r="J87" i="2"/>
  <c r="J90" i="2"/>
  <c r="J93" i="2"/>
  <c r="J96" i="2"/>
  <c r="J99" i="2"/>
  <c r="J102" i="2"/>
  <c r="J105" i="2"/>
  <c r="J108" i="2"/>
  <c r="J111" i="2"/>
  <c r="J114" i="2"/>
  <c r="J117" i="2"/>
  <c r="J120" i="2"/>
  <c r="J123" i="2"/>
  <c r="J126" i="2"/>
  <c r="J129" i="2"/>
  <c r="J132" i="2"/>
  <c r="J135" i="2"/>
  <c r="J138" i="2"/>
  <c r="J141" i="2"/>
  <c r="J144" i="2"/>
  <c r="J147" i="2"/>
  <c r="J150" i="2"/>
  <c r="J153" i="2"/>
  <c r="J156" i="2"/>
  <c r="B66" i="2" l="1"/>
  <c r="A47" i="3"/>
  <c r="AK126" i="2"/>
  <c r="AH126" i="2"/>
  <c r="AK102" i="2"/>
  <c r="AH102" i="2"/>
  <c r="AK78" i="2"/>
  <c r="AH78" i="2"/>
  <c r="AK75" i="2"/>
  <c r="AH75" i="2"/>
  <c r="AK96" i="2"/>
  <c r="AH96" i="2"/>
  <c r="AK147" i="2"/>
  <c r="AH147" i="2"/>
  <c r="AH69" i="2"/>
  <c r="AK69" i="2"/>
  <c r="AK99" i="2"/>
  <c r="AH99" i="2"/>
  <c r="AK144" i="2"/>
  <c r="AH144" i="2"/>
  <c r="AK117" i="2"/>
  <c r="AH117" i="2"/>
  <c r="AH138" i="2"/>
  <c r="AK138" i="2"/>
  <c r="AH114" i="2"/>
  <c r="AK114" i="2"/>
  <c r="AH90" i="2"/>
  <c r="AK90" i="2"/>
  <c r="AH66" i="2"/>
  <c r="AK66" i="2"/>
  <c r="AH120" i="2"/>
  <c r="AK120" i="2"/>
  <c r="AH141" i="2"/>
  <c r="AK141" i="2"/>
  <c r="AK135" i="2"/>
  <c r="AH135" i="2"/>
  <c r="AH87" i="2"/>
  <c r="AK87" i="2"/>
  <c r="AK63" i="2"/>
  <c r="AH63" i="2"/>
  <c r="AK150" i="2"/>
  <c r="AH150" i="2"/>
  <c r="AK72" i="2"/>
  <c r="AH72" i="2"/>
  <c r="AK156" i="2"/>
  <c r="AH156" i="2"/>
  <c r="AK60" i="2"/>
  <c r="AH60" i="2"/>
  <c r="AK123" i="2"/>
  <c r="AH123" i="2"/>
  <c r="AH93" i="2"/>
  <c r="AK93" i="2"/>
  <c r="AK111" i="2"/>
  <c r="AH111" i="2"/>
  <c r="AH132" i="2"/>
  <c r="AK132" i="2"/>
  <c r="AH108" i="2"/>
  <c r="AK108" i="2"/>
  <c r="AH84" i="2"/>
  <c r="AK84" i="2"/>
  <c r="AK153" i="2"/>
  <c r="AH153" i="2"/>
  <c r="AH129" i="2"/>
  <c r="AK129" i="2"/>
  <c r="AK105" i="2"/>
  <c r="AH105" i="2"/>
  <c r="AH81" i="2"/>
  <c r="AK81" i="2"/>
  <c r="AK39" i="2"/>
  <c r="AU39" i="2" s="1"/>
  <c r="AH39" i="2"/>
  <c r="AR39" i="2" s="1"/>
  <c r="AR249" i="2" s="1"/>
  <c r="AK51" i="2"/>
  <c r="AH51" i="2"/>
  <c r="AH45" i="2"/>
  <c r="AK45" i="2"/>
  <c r="AH42" i="2"/>
  <c r="AR42" i="2" s="1"/>
  <c r="AK42" i="2"/>
  <c r="AU42" i="2" s="1"/>
  <c r="BP42" i="2" s="1"/>
  <c r="AK57" i="2"/>
  <c r="AH57" i="2"/>
  <c r="AK48" i="2"/>
  <c r="AH48" i="2"/>
  <c r="AK54" i="2"/>
  <c r="AH54" i="2"/>
  <c r="CH21" i="2"/>
  <c r="DT21" i="2" s="1"/>
  <c r="CH24" i="2"/>
  <c r="DT24" i="2" s="1"/>
  <c r="BP18" i="2"/>
  <c r="CH18" i="2"/>
  <c r="CH12" i="2"/>
  <c r="DT12" i="2" s="1"/>
  <c r="BP12" i="2"/>
  <c r="CH15" i="2"/>
  <c r="CH33" i="2"/>
  <c r="DT33" i="2" s="1"/>
  <c r="BZ33" i="2"/>
  <c r="BZ249" i="2" s="1"/>
  <c r="AG156" i="2"/>
  <c r="CF156" i="2" s="1"/>
  <c r="AG60" i="2"/>
  <c r="CF60" i="2" s="1"/>
  <c r="AG105" i="2"/>
  <c r="CF105" i="2" s="1"/>
  <c r="AG102" i="2"/>
  <c r="CF102" i="2" s="1"/>
  <c r="AG24" i="2"/>
  <c r="CG24" i="2"/>
  <c r="AG147" i="2"/>
  <c r="CF147" i="2" s="1"/>
  <c r="AG123" i="2"/>
  <c r="CF123" i="2" s="1"/>
  <c r="AG75" i="2"/>
  <c r="CF75" i="2" s="1"/>
  <c r="AG51" i="2"/>
  <c r="CF51" i="2" s="1"/>
  <c r="CG21" i="2"/>
  <c r="AG21" i="2"/>
  <c r="AG84" i="2"/>
  <c r="CF84" i="2" s="1"/>
  <c r="AG57" i="2"/>
  <c r="CF57" i="2" s="1"/>
  <c r="AG144" i="2"/>
  <c r="CF144" i="2" s="1"/>
  <c r="AG96" i="2"/>
  <c r="CF96" i="2" s="1"/>
  <c r="AG72" i="2"/>
  <c r="CF72" i="2" s="1"/>
  <c r="AG48" i="2"/>
  <c r="CF48" i="2" s="1"/>
  <c r="AG108" i="2"/>
  <c r="CF108" i="2" s="1"/>
  <c r="AG129" i="2"/>
  <c r="CF129" i="2" s="1"/>
  <c r="AG150" i="2"/>
  <c r="CF150" i="2" s="1"/>
  <c r="AG54" i="2"/>
  <c r="CF54" i="2" s="1"/>
  <c r="AG99" i="2"/>
  <c r="CF99" i="2" s="1"/>
  <c r="AG141" i="2"/>
  <c r="CF141" i="2" s="1"/>
  <c r="AG117" i="2"/>
  <c r="CF117" i="2" s="1"/>
  <c r="AG69" i="2"/>
  <c r="CF69" i="2" s="1"/>
  <c r="AG45" i="2"/>
  <c r="CF45" i="2" s="1"/>
  <c r="AG12" i="2"/>
  <c r="AG132" i="2"/>
  <c r="CF132" i="2" s="1"/>
  <c r="AG153" i="2"/>
  <c r="CF153" i="2" s="1"/>
  <c r="AG81" i="2"/>
  <c r="CF81" i="2" s="1"/>
  <c r="AG126" i="2"/>
  <c r="CF126" i="2" s="1"/>
  <c r="AG120" i="2"/>
  <c r="CF120" i="2" s="1"/>
  <c r="AG93" i="2"/>
  <c r="CF93" i="2" s="1"/>
  <c r="AG138" i="2"/>
  <c r="CF138" i="2" s="1"/>
  <c r="AG114" i="2"/>
  <c r="CF114" i="2" s="1"/>
  <c r="AG90" i="2"/>
  <c r="CF90" i="2" s="1"/>
  <c r="AG66" i="2"/>
  <c r="CF66" i="2" s="1"/>
  <c r="AG42" i="2"/>
  <c r="AG15" i="2"/>
  <c r="CG15" i="2"/>
  <c r="AG33" i="2"/>
  <c r="AQ33" i="2" s="1"/>
  <c r="AG27" i="2"/>
  <c r="CG27" i="2"/>
  <c r="AG78" i="2"/>
  <c r="CF78" i="2" s="1"/>
  <c r="AG135" i="2"/>
  <c r="CF135" i="2" s="1"/>
  <c r="AG111" i="2"/>
  <c r="CF111" i="2" s="1"/>
  <c r="AG87" i="2"/>
  <c r="CF87" i="2" s="1"/>
  <c r="AG63" i="2"/>
  <c r="CF63" i="2" s="1"/>
  <c r="AG39" i="2"/>
  <c r="CG18" i="2"/>
  <c r="AG18" i="2"/>
  <c r="BP39" i="2" l="1"/>
  <c r="AU249" i="2"/>
  <c r="CF42" i="2"/>
  <c r="AQ42" i="2"/>
  <c r="CF39" i="2"/>
  <c r="AQ39" i="2"/>
  <c r="CF27" i="2"/>
  <c r="AQ27" i="2"/>
  <c r="BA12" i="2"/>
  <c r="AG249" i="2"/>
  <c r="AK249" i="2"/>
  <c r="B69" i="2"/>
  <c r="A48" i="3"/>
  <c r="CF24" i="2"/>
  <c r="AQ24" i="2"/>
  <c r="CF15" i="2"/>
  <c r="AQ15" i="2"/>
  <c r="CF18" i="2"/>
  <c r="AQ18" i="2"/>
  <c r="CF21" i="2"/>
  <c r="AQ21" i="2"/>
  <c r="CF12" i="2"/>
  <c r="AQ12" i="2"/>
  <c r="CR15" i="2"/>
  <c r="BP15" i="2"/>
  <c r="DT18" i="2"/>
  <c r="DT15" i="2"/>
  <c r="CG33" i="2"/>
  <c r="BX33" i="2"/>
  <c r="CF33" i="2"/>
  <c r="BV33" i="2"/>
  <c r="BX12" i="2"/>
  <c r="CG12" i="2"/>
  <c r="Z41" i="2"/>
  <c r="Z42" i="2"/>
  <c r="Z43" i="2"/>
  <c r="Z44" i="2"/>
  <c r="Z45" i="2"/>
  <c r="Z46" i="2"/>
  <c r="Z47" i="2"/>
  <c r="Z48" i="2"/>
  <c r="Z49" i="2"/>
  <c r="Z50" i="2"/>
  <c r="Z51" i="2"/>
  <c r="Z52" i="2"/>
  <c r="Z53" i="2"/>
  <c r="Z54" i="2"/>
  <c r="Z55" i="2"/>
  <c r="Z56" i="2"/>
  <c r="Z57" i="2"/>
  <c r="Z58" i="2"/>
  <c r="Z59" i="2"/>
  <c r="Z60" i="2"/>
  <c r="Z61" i="2"/>
  <c r="Z62" i="2"/>
  <c r="Z63" i="2"/>
  <c r="Z64" i="2"/>
  <c r="Z65" i="2"/>
  <c r="Z66" i="2"/>
  <c r="Z67" i="2"/>
  <c r="Z68" i="2"/>
  <c r="Z69" i="2"/>
  <c r="Z70" i="2"/>
  <c r="Z71" i="2"/>
  <c r="Z72" i="2"/>
  <c r="Z73" i="2"/>
  <c r="Z74" i="2"/>
  <c r="Z75" i="2"/>
  <c r="Z76" i="2"/>
  <c r="Z77" i="2"/>
  <c r="Z78" i="2"/>
  <c r="Z79" i="2"/>
  <c r="Z80" i="2"/>
  <c r="Z81" i="2"/>
  <c r="Z82" i="2"/>
  <c r="Z83" i="2"/>
  <c r="Z84" i="2"/>
  <c r="Z85" i="2"/>
  <c r="Z86" i="2"/>
  <c r="Z87" i="2"/>
  <c r="Z88" i="2"/>
  <c r="Z89" i="2"/>
  <c r="Z90" i="2"/>
  <c r="Z91" i="2"/>
  <c r="Z92" i="2"/>
  <c r="Z93" i="2"/>
  <c r="Z94" i="2"/>
  <c r="Z95" i="2"/>
  <c r="Z96" i="2"/>
  <c r="Z97" i="2"/>
  <c r="Z98" i="2"/>
  <c r="Z99" i="2"/>
  <c r="Z100" i="2"/>
  <c r="Z101" i="2"/>
  <c r="Z102" i="2"/>
  <c r="Z103" i="2"/>
  <c r="Z104" i="2"/>
  <c r="Z105" i="2"/>
  <c r="Z106" i="2"/>
  <c r="Z107" i="2"/>
  <c r="Z108" i="2"/>
  <c r="Z109" i="2"/>
  <c r="Z110" i="2"/>
  <c r="Z111" i="2"/>
  <c r="Z112" i="2"/>
  <c r="Z113" i="2"/>
  <c r="Z114" i="2"/>
  <c r="Z115" i="2"/>
  <c r="Z116" i="2"/>
  <c r="Z117" i="2"/>
  <c r="Z118" i="2"/>
  <c r="Z119" i="2"/>
  <c r="Z120" i="2"/>
  <c r="Z121" i="2"/>
  <c r="Z122" i="2"/>
  <c r="Z123" i="2"/>
  <c r="Z124" i="2"/>
  <c r="Z125" i="2"/>
  <c r="Z126" i="2"/>
  <c r="Z127" i="2"/>
  <c r="Z128" i="2"/>
  <c r="Z129" i="2"/>
  <c r="Z130" i="2"/>
  <c r="Z131" i="2"/>
  <c r="Z132" i="2"/>
  <c r="Z133" i="2"/>
  <c r="Z134" i="2"/>
  <c r="Z135" i="2"/>
  <c r="Z136" i="2"/>
  <c r="Z137" i="2"/>
  <c r="Z138" i="2"/>
  <c r="Z139" i="2"/>
  <c r="Z140" i="2"/>
  <c r="Z141" i="2"/>
  <c r="Z142" i="2"/>
  <c r="Z143" i="2"/>
  <c r="Z144" i="2"/>
  <c r="Z145" i="2"/>
  <c r="Z146" i="2"/>
  <c r="Z147" i="2"/>
  <c r="Z148" i="2"/>
  <c r="Z149" i="2"/>
  <c r="Z150" i="2"/>
  <c r="Z151" i="2"/>
  <c r="Z152" i="2"/>
  <c r="Z153" i="2"/>
  <c r="Z154" i="2"/>
  <c r="Z155" i="2"/>
  <c r="Z156" i="2"/>
  <c r="Z157" i="2"/>
  <c r="Z158" i="2"/>
  <c r="BF12" i="2"/>
  <c r="AV15" i="2"/>
  <c r="AV18" i="2"/>
  <c r="AL21" i="2"/>
  <c r="BF21" i="2" s="1"/>
  <c r="CA21" i="2" s="1"/>
  <c r="AL24" i="2"/>
  <c r="BF24" i="2" s="1"/>
  <c r="CA24" i="2" s="1"/>
  <c r="AL27" i="2"/>
  <c r="AL33" i="2"/>
  <c r="V39" i="2"/>
  <c r="AL39" i="2" s="1"/>
  <c r="AV39" i="2" s="1"/>
  <c r="V42" i="2"/>
  <c r="AL42" i="2" s="1"/>
  <c r="AV42" i="2" s="1"/>
  <c r="V45" i="2"/>
  <c r="AL45" i="2" s="1"/>
  <c r="V48" i="2"/>
  <c r="AL48" i="2" s="1"/>
  <c r="V51" i="2"/>
  <c r="AL51" i="2" s="1"/>
  <c r="V54" i="2"/>
  <c r="AL54" i="2" s="1"/>
  <c r="V57" i="2"/>
  <c r="AL57" i="2" s="1"/>
  <c r="V60" i="2"/>
  <c r="AL60" i="2" s="1"/>
  <c r="V63" i="2"/>
  <c r="AL63" i="2" s="1"/>
  <c r="V66" i="2"/>
  <c r="AL66" i="2" s="1"/>
  <c r="V69" i="2"/>
  <c r="AL69" i="2" s="1"/>
  <c r="V72" i="2"/>
  <c r="AL72" i="2" s="1"/>
  <c r="V75" i="2"/>
  <c r="AL75" i="2" s="1"/>
  <c r="V78" i="2"/>
  <c r="AL78" i="2" s="1"/>
  <c r="V81" i="2"/>
  <c r="AL81" i="2" s="1"/>
  <c r="V84" i="2"/>
  <c r="AL84" i="2" s="1"/>
  <c r="V87" i="2"/>
  <c r="AL87" i="2" s="1"/>
  <c r="V90" i="2"/>
  <c r="AL90" i="2" s="1"/>
  <c r="V93" i="2"/>
  <c r="AL93" i="2" s="1"/>
  <c r="V96" i="2"/>
  <c r="AL96" i="2" s="1"/>
  <c r="V99" i="2"/>
  <c r="AL99" i="2" s="1"/>
  <c r="V102" i="2"/>
  <c r="AL102" i="2" s="1"/>
  <c r="V105" i="2"/>
  <c r="AL105" i="2" s="1"/>
  <c r="V108" i="2"/>
  <c r="AL108" i="2" s="1"/>
  <c r="V111" i="2"/>
  <c r="AL111" i="2" s="1"/>
  <c r="V114" i="2"/>
  <c r="AL114" i="2" s="1"/>
  <c r="V117" i="2"/>
  <c r="AL117" i="2" s="1"/>
  <c r="V120" i="2"/>
  <c r="AL120" i="2" s="1"/>
  <c r="V123" i="2"/>
  <c r="AL123" i="2" s="1"/>
  <c r="V126" i="2"/>
  <c r="AL126" i="2" s="1"/>
  <c r="V129" i="2"/>
  <c r="AL129" i="2" s="1"/>
  <c r="V132" i="2"/>
  <c r="AL132" i="2" s="1"/>
  <c r="V135" i="2"/>
  <c r="AL135" i="2" s="1"/>
  <c r="V138" i="2"/>
  <c r="AL138" i="2" s="1"/>
  <c r="V141" i="2"/>
  <c r="AL141" i="2" s="1"/>
  <c r="V144" i="2"/>
  <c r="AL144" i="2" s="1"/>
  <c r="V147" i="2"/>
  <c r="AL147" i="2" s="1"/>
  <c r="V150" i="2"/>
  <c r="AL150" i="2" s="1"/>
  <c r="V153" i="2"/>
  <c r="AL153" i="2" s="1"/>
  <c r="V156" i="2"/>
  <c r="AL156" i="2" s="1"/>
  <c r="AE12" i="2"/>
  <c r="AN12" i="2" s="1"/>
  <c r="AE15" i="2"/>
  <c r="AE18" i="2"/>
  <c r="AN18" i="2" s="1"/>
  <c r="AE21" i="2"/>
  <c r="AN21" i="2" s="1"/>
  <c r="BH21" i="2" s="1"/>
  <c r="CC21" i="2" s="1"/>
  <c r="AE27" i="2"/>
  <c r="AN27" i="2" s="1"/>
  <c r="AX27" i="2" s="1"/>
  <c r="AE33" i="2"/>
  <c r="AN33" i="2" s="1"/>
  <c r="AE39" i="2"/>
  <c r="AE42" i="2"/>
  <c r="AE45" i="2"/>
  <c r="AN45" i="2" s="1"/>
  <c r="AE48" i="2"/>
  <c r="AN48" i="2" s="1"/>
  <c r="AE51" i="2"/>
  <c r="AN51" i="2" s="1"/>
  <c r="AE54" i="2"/>
  <c r="AN54" i="2" s="1"/>
  <c r="AE57" i="2"/>
  <c r="AN57" i="2" s="1"/>
  <c r="AE60" i="2"/>
  <c r="AN60" i="2" s="1"/>
  <c r="AE63" i="2"/>
  <c r="AN63" i="2" s="1"/>
  <c r="AE66" i="2"/>
  <c r="AN66" i="2" s="1"/>
  <c r="AE69" i="2"/>
  <c r="AN69" i="2" s="1"/>
  <c r="AE72" i="2"/>
  <c r="AN72" i="2" s="1"/>
  <c r="AE75" i="2"/>
  <c r="AN75" i="2" s="1"/>
  <c r="AE78" i="2"/>
  <c r="AN78" i="2" s="1"/>
  <c r="AE81" i="2"/>
  <c r="AN81" i="2" s="1"/>
  <c r="AE84" i="2"/>
  <c r="AN84" i="2" s="1"/>
  <c r="AE87" i="2"/>
  <c r="AN87" i="2" s="1"/>
  <c r="AE90" i="2"/>
  <c r="AN90" i="2" s="1"/>
  <c r="AE93" i="2"/>
  <c r="AN93" i="2" s="1"/>
  <c r="AE96" i="2"/>
  <c r="AN96" i="2" s="1"/>
  <c r="AE99" i="2"/>
  <c r="AN99" i="2" s="1"/>
  <c r="AE102" i="2"/>
  <c r="AN102" i="2" s="1"/>
  <c r="AE105" i="2"/>
  <c r="AN105" i="2" s="1"/>
  <c r="AE108" i="2"/>
  <c r="AN108" i="2" s="1"/>
  <c r="AE111" i="2"/>
  <c r="AN111" i="2" s="1"/>
  <c r="AE114" i="2"/>
  <c r="AN114" i="2" s="1"/>
  <c r="AE117" i="2"/>
  <c r="AN117" i="2" s="1"/>
  <c r="AE120" i="2"/>
  <c r="AN120" i="2" s="1"/>
  <c r="AE123" i="2"/>
  <c r="AN123" i="2" s="1"/>
  <c r="AE126" i="2"/>
  <c r="AN126" i="2" s="1"/>
  <c r="AE129" i="2"/>
  <c r="AN129" i="2" s="1"/>
  <c r="AE132" i="2"/>
  <c r="AN132" i="2" s="1"/>
  <c r="AE135" i="2"/>
  <c r="AN135" i="2" s="1"/>
  <c r="AE138" i="2"/>
  <c r="AN138" i="2" s="1"/>
  <c r="AE141" i="2"/>
  <c r="AN141" i="2" s="1"/>
  <c r="AE144" i="2"/>
  <c r="AN144" i="2" s="1"/>
  <c r="AE147" i="2"/>
  <c r="AN147" i="2" s="1"/>
  <c r="AE150" i="2"/>
  <c r="AN150" i="2" s="1"/>
  <c r="AE153" i="2"/>
  <c r="AN153" i="2" s="1"/>
  <c r="AE156" i="2"/>
  <c r="AN156" i="2" s="1"/>
  <c r="AE9" i="2"/>
  <c r="AN9" i="2" s="1"/>
  <c r="AO9" i="2" s="1"/>
  <c r="C8" i="3" l="1"/>
  <c r="AU251" i="2"/>
  <c r="AM27" i="2"/>
  <c r="AW27" i="2" s="1"/>
  <c r="AV27" i="2"/>
  <c r="CF249" i="2"/>
  <c r="AQ249" i="2"/>
  <c r="C6" i="3" s="1"/>
  <c r="DX12" i="2"/>
  <c r="DX249" i="2" s="1"/>
  <c r="BA249" i="2"/>
  <c r="B72" i="2"/>
  <c r="A49" i="3"/>
  <c r="AN15" i="2"/>
  <c r="AX15" i="2" s="1"/>
  <c r="AV33" i="2"/>
  <c r="AM33" i="2"/>
  <c r="AV21" i="2"/>
  <c r="AM21" i="2"/>
  <c r="BG21" i="2" s="1"/>
  <c r="CB21" i="2" s="1"/>
  <c r="AV24" i="2"/>
  <c r="AM24" i="2"/>
  <c r="BG24" i="2" s="1"/>
  <c r="CB24" i="2" s="1"/>
  <c r="AV12" i="2"/>
  <c r="AX9" i="2"/>
  <c r="DL9" i="2"/>
  <c r="CC33" i="2"/>
  <c r="AX33" i="2"/>
  <c r="CA33" i="2"/>
  <c r="BP9" i="2"/>
  <c r="BP249" i="2" s="1"/>
  <c r="CH9" i="2"/>
  <c r="BC9" i="2"/>
  <c r="CG9" i="2"/>
  <c r="BF9" i="2"/>
  <c r="BF249" i="2" s="1"/>
  <c r="AB39" i="2"/>
  <c r="AC39" i="2" s="1"/>
  <c r="AB40" i="2"/>
  <c r="AC40" i="2" s="1"/>
  <c r="AB41" i="2"/>
  <c r="AC41" i="2" s="1"/>
  <c r="AN39" i="2" s="1"/>
  <c r="AX39" i="2" s="1"/>
  <c r="AB42" i="2"/>
  <c r="AC42" i="2" s="1"/>
  <c r="AN42" i="2" s="1"/>
  <c r="AX42" i="2" s="1"/>
  <c r="AB43" i="2"/>
  <c r="AC43" i="2" s="1"/>
  <c r="AB44" i="2"/>
  <c r="AC44" i="2" s="1"/>
  <c r="AB45" i="2"/>
  <c r="AC45" i="2" s="1"/>
  <c r="AB46" i="2"/>
  <c r="AC46" i="2" s="1"/>
  <c r="AB47" i="2"/>
  <c r="AC47" i="2" s="1"/>
  <c r="AB48" i="2"/>
  <c r="AC48" i="2" s="1"/>
  <c r="AB49" i="2"/>
  <c r="AC49" i="2" s="1"/>
  <c r="AB50" i="2"/>
  <c r="AC50" i="2" s="1"/>
  <c r="AB51" i="2"/>
  <c r="AC51" i="2" s="1"/>
  <c r="AB52" i="2"/>
  <c r="AC52" i="2" s="1"/>
  <c r="AB53" i="2"/>
  <c r="AC53" i="2" s="1"/>
  <c r="AB54" i="2"/>
  <c r="AC54" i="2" s="1"/>
  <c r="AB55" i="2"/>
  <c r="AC55" i="2" s="1"/>
  <c r="AB56" i="2"/>
  <c r="AC56" i="2" s="1"/>
  <c r="AB57" i="2"/>
  <c r="AC57" i="2" s="1"/>
  <c r="AB58" i="2"/>
  <c r="AC58" i="2" s="1"/>
  <c r="AB59" i="2"/>
  <c r="AC59" i="2" s="1"/>
  <c r="AB60" i="2"/>
  <c r="AC60" i="2" s="1"/>
  <c r="AB61" i="2"/>
  <c r="AC61" i="2" s="1"/>
  <c r="AB62" i="2"/>
  <c r="AC62" i="2" s="1"/>
  <c r="AB63" i="2"/>
  <c r="AC63" i="2" s="1"/>
  <c r="AB64" i="2"/>
  <c r="AC64" i="2" s="1"/>
  <c r="AB65" i="2"/>
  <c r="AC65" i="2" s="1"/>
  <c r="AB66" i="2"/>
  <c r="AC66" i="2" s="1"/>
  <c r="AB67" i="2"/>
  <c r="AC67" i="2" s="1"/>
  <c r="AB68" i="2"/>
  <c r="AC68" i="2" s="1"/>
  <c r="AB69" i="2"/>
  <c r="AC69" i="2" s="1"/>
  <c r="AB70" i="2"/>
  <c r="AC70" i="2" s="1"/>
  <c r="AB71" i="2"/>
  <c r="AC71" i="2" s="1"/>
  <c r="AB72" i="2"/>
  <c r="AC72" i="2" s="1"/>
  <c r="AB73" i="2"/>
  <c r="AC73" i="2" s="1"/>
  <c r="AB74" i="2"/>
  <c r="AC74" i="2" s="1"/>
  <c r="AB75" i="2"/>
  <c r="AC75" i="2" s="1"/>
  <c r="AB76" i="2"/>
  <c r="AC76" i="2" s="1"/>
  <c r="AB77" i="2"/>
  <c r="AC77" i="2" s="1"/>
  <c r="AB78" i="2"/>
  <c r="AC78" i="2" s="1"/>
  <c r="AB79" i="2"/>
  <c r="AC79" i="2" s="1"/>
  <c r="AB80" i="2"/>
  <c r="AC80" i="2" s="1"/>
  <c r="AB81" i="2"/>
  <c r="AC81" i="2" s="1"/>
  <c r="AB82" i="2"/>
  <c r="AC82" i="2" s="1"/>
  <c r="AB83" i="2"/>
  <c r="AC83" i="2" s="1"/>
  <c r="AB84" i="2"/>
  <c r="AC84" i="2" s="1"/>
  <c r="AB85" i="2"/>
  <c r="AC85" i="2" s="1"/>
  <c r="AB86" i="2"/>
  <c r="AC86" i="2" s="1"/>
  <c r="AB87" i="2"/>
  <c r="AC87" i="2" s="1"/>
  <c r="AB88" i="2"/>
  <c r="AC88" i="2" s="1"/>
  <c r="AB89" i="2"/>
  <c r="AC89" i="2" s="1"/>
  <c r="AB90" i="2"/>
  <c r="AC90" i="2" s="1"/>
  <c r="AB91" i="2"/>
  <c r="AC91" i="2" s="1"/>
  <c r="AB92" i="2"/>
  <c r="AC92" i="2" s="1"/>
  <c r="AB93" i="2"/>
  <c r="AC93" i="2" s="1"/>
  <c r="AB94" i="2"/>
  <c r="AC94" i="2" s="1"/>
  <c r="AB95" i="2"/>
  <c r="AC95" i="2" s="1"/>
  <c r="AB96" i="2"/>
  <c r="AC96" i="2" s="1"/>
  <c r="AB97" i="2"/>
  <c r="AC97" i="2" s="1"/>
  <c r="AB98" i="2"/>
  <c r="AC98" i="2" s="1"/>
  <c r="AB99" i="2"/>
  <c r="AC99" i="2" s="1"/>
  <c r="AB100" i="2"/>
  <c r="AC100" i="2" s="1"/>
  <c r="AB101" i="2"/>
  <c r="AC101" i="2" s="1"/>
  <c r="AB102" i="2"/>
  <c r="AC102" i="2" s="1"/>
  <c r="AB103" i="2"/>
  <c r="AC103" i="2" s="1"/>
  <c r="AB104" i="2"/>
  <c r="AC104" i="2" s="1"/>
  <c r="AB105" i="2"/>
  <c r="AC105" i="2" s="1"/>
  <c r="AB106" i="2"/>
  <c r="AC106" i="2" s="1"/>
  <c r="AB107" i="2"/>
  <c r="AC107" i="2" s="1"/>
  <c r="AB108" i="2"/>
  <c r="AC108" i="2" s="1"/>
  <c r="AB109" i="2"/>
  <c r="AC109" i="2" s="1"/>
  <c r="AB110" i="2"/>
  <c r="AC110" i="2" s="1"/>
  <c r="AB111" i="2"/>
  <c r="AC111" i="2" s="1"/>
  <c r="AB112" i="2"/>
  <c r="AC112" i="2" s="1"/>
  <c r="AB113" i="2"/>
  <c r="AC113" i="2" s="1"/>
  <c r="AB114" i="2"/>
  <c r="AC114" i="2" s="1"/>
  <c r="AB115" i="2"/>
  <c r="AC115" i="2" s="1"/>
  <c r="AB116" i="2"/>
  <c r="AC116" i="2" s="1"/>
  <c r="AB117" i="2"/>
  <c r="AC117" i="2" s="1"/>
  <c r="AB118" i="2"/>
  <c r="AC118" i="2" s="1"/>
  <c r="AB119" i="2"/>
  <c r="AC119" i="2" s="1"/>
  <c r="AB120" i="2"/>
  <c r="AC120" i="2" s="1"/>
  <c r="AB121" i="2"/>
  <c r="AC121" i="2" s="1"/>
  <c r="AB122" i="2"/>
  <c r="AC122" i="2" s="1"/>
  <c r="AB123" i="2"/>
  <c r="AC123" i="2" s="1"/>
  <c r="AB124" i="2"/>
  <c r="AC124" i="2" s="1"/>
  <c r="AB125" i="2"/>
  <c r="AC125" i="2" s="1"/>
  <c r="AB126" i="2"/>
  <c r="AC126" i="2" s="1"/>
  <c r="AB127" i="2"/>
  <c r="AC127" i="2" s="1"/>
  <c r="AB128" i="2"/>
  <c r="AC128" i="2" s="1"/>
  <c r="AB129" i="2"/>
  <c r="AC129" i="2" s="1"/>
  <c r="AB130" i="2"/>
  <c r="AC130" i="2" s="1"/>
  <c r="AB131" i="2"/>
  <c r="AC131" i="2" s="1"/>
  <c r="AB132" i="2"/>
  <c r="AC132" i="2" s="1"/>
  <c r="AB133" i="2"/>
  <c r="AC133" i="2" s="1"/>
  <c r="AB134" i="2"/>
  <c r="AC134" i="2" s="1"/>
  <c r="AB135" i="2"/>
  <c r="AC135" i="2" s="1"/>
  <c r="AB136" i="2"/>
  <c r="AC136" i="2" s="1"/>
  <c r="AB137" i="2"/>
  <c r="AC137" i="2" s="1"/>
  <c r="AB138" i="2"/>
  <c r="AC138" i="2" s="1"/>
  <c r="AB139" i="2"/>
  <c r="AC139" i="2" s="1"/>
  <c r="AB140" i="2"/>
  <c r="AC140" i="2" s="1"/>
  <c r="AB141" i="2"/>
  <c r="AC141" i="2" s="1"/>
  <c r="AB142" i="2"/>
  <c r="AC142" i="2" s="1"/>
  <c r="AB143" i="2"/>
  <c r="AC143" i="2" s="1"/>
  <c r="AB144" i="2"/>
  <c r="AC144" i="2" s="1"/>
  <c r="AB145" i="2"/>
  <c r="AC145" i="2" s="1"/>
  <c r="AB146" i="2"/>
  <c r="AC146" i="2" s="1"/>
  <c r="AB147" i="2"/>
  <c r="AC147" i="2" s="1"/>
  <c r="AB148" i="2"/>
  <c r="AC148" i="2" s="1"/>
  <c r="AB149" i="2"/>
  <c r="AC149" i="2" s="1"/>
  <c r="AB150" i="2"/>
  <c r="AC150" i="2" s="1"/>
  <c r="AB151" i="2"/>
  <c r="AC151" i="2" s="1"/>
  <c r="AB152" i="2"/>
  <c r="AC152" i="2" s="1"/>
  <c r="AB153" i="2"/>
  <c r="AC153" i="2" s="1"/>
  <c r="AB154" i="2"/>
  <c r="AC154" i="2" s="1"/>
  <c r="AB155" i="2"/>
  <c r="AC155" i="2" s="1"/>
  <c r="AB156" i="2"/>
  <c r="AC156" i="2" s="1"/>
  <c r="AB157" i="2"/>
  <c r="AC157" i="2" s="1"/>
  <c r="AB158" i="2"/>
  <c r="AC158" i="2" s="1"/>
  <c r="DY9" i="2" l="1"/>
  <c r="DY249" i="2" s="1"/>
  <c r="BC249" i="2"/>
  <c r="AV249" i="2"/>
  <c r="DS9" i="2"/>
  <c r="B75" i="2"/>
  <c r="A50" i="3"/>
  <c r="CA9" i="2"/>
  <c r="BV9" i="2"/>
  <c r="BX9" i="2"/>
  <c r="BX249" i="2" s="1"/>
  <c r="DE9" i="2"/>
  <c r="DB9" i="2"/>
  <c r="CZ9" i="2"/>
  <c r="DT9" i="2"/>
  <c r="CR9" i="2"/>
  <c r="AX18" i="2"/>
  <c r="AX24" i="2"/>
  <c r="AX21" i="2"/>
  <c r="DJ9" i="2" l="1"/>
  <c r="B78" i="2"/>
  <c r="A51" i="3"/>
  <c r="AX12" i="2"/>
  <c r="AX249" i="2" s="1"/>
  <c r="BH12" i="2"/>
  <c r="D6" i="3"/>
  <c r="AQ251" i="2"/>
  <c r="D7" i="3"/>
  <c r="BH9" i="2"/>
  <c r="F77" i="3"/>
  <c r="F76" i="3"/>
  <c r="F75" i="3"/>
  <c r="F74" i="3"/>
  <c r="F73" i="3"/>
  <c r="F72" i="3"/>
  <c r="F71" i="3"/>
  <c r="F70" i="3"/>
  <c r="F69" i="3"/>
  <c r="F68" i="3"/>
  <c r="F67" i="3"/>
  <c r="F66" i="3"/>
  <c r="F65" i="3"/>
  <c r="F64" i="3"/>
  <c r="F63" i="3"/>
  <c r="F62" i="3"/>
  <c r="F61" i="3"/>
  <c r="F60" i="3"/>
  <c r="F59" i="3"/>
  <c r="F58" i="3"/>
  <c r="F57" i="3"/>
  <c r="F56" i="3"/>
  <c r="F55" i="3"/>
  <c r="F54" i="3"/>
  <c r="F53" i="3"/>
  <c r="F52" i="3"/>
  <c r="F51" i="3"/>
  <c r="F50" i="3"/>
  <c r="F49" i="3"/>
  <c r="F48" i="3"/>
  <c r="F47" i="3"/>
  <c r="F46" i="3"/>
  <c r="F45" i="3"/>
  <c r="F44" i="3"/>
  <c r="F43" i="3"/>
  <c r="F42" i="3"/>
  <c r="F41" i="3"/>
  <c r="F40" i="3"/>
  <c r="F39" i="3"/>
  <c r="F38" i="3"/>
  <c r="F37" i="3"/>
  <c r="F35" i="3"/>
  <c r="F34" i="3"/>
  <c r="F33" i="3"/>
  <c r="F32" i="3"/>
  <c r="F31" i="3"/>
  <c r="F30" i="3"/>
  <c r="F29" i="3"/>
  <c r="H77" i="3"/>
  <c r="H76" i="3"/>
  <c r="H75" i="3"/>
  <c r="H74" i="3"/>
  <c r="H73" i="3"/>
  <c r="H72" i="3"/>
  <c r="H71" i="3"/>
  <c r="H70" i="3"/>
  <c r="H69" i="3"/>
  <c r="H68" i="3"/>
  <c r="H67" i="3"/>
  <c r="H66" i="3"/>
  <c r="H65" i="3"/>
  <c r="H64" i="3"/>
  <c r="H63" i="3"/>
  <c r="H62" i="3"/>
  <c r="H61" i="3"/>
  <c r="H60" i="3"/>
  <c r="H59" i="3"/>
  <c r="H58" i="3"/>
  <c r="H57" i="3"/>
  <c r="H56" i="3"/>
  <c r="H55" i="3"/>
  <c r="H54" i="3"/>
  <c r="H53" i="3"/>
  <c r="H52" i="3"/>
  <c r="H51" i="3"/>
  <c r="H50" i="3"/>
  <c r="H49" i="3"/>
  <c r="H48" i="3"/>
  <c r="H47" i="3"/>
  <c r="H46" i="3"/>
  <c r="H45" i="3"/>
  <c r="H44" i="3"/>
  <c r="H43" i="3"/>
  <c r="H42" i="3"/>
  <c r="H41" i="3"/>
  <c r="H40" i="3"/>
  <c r="H39" i="3"/>
  <c r="H38" i="3"/>
  <c r="H37" i="3"/>
  <c r="D30" i="3"/>
  <c r="H29" i="3"/>
  <c r="BH249" i="2" l="1"/>
  <c r="B81" i="2"/>
  <c r="A52" i="3"/>
  <c r="CC9" i="2"/>
  <c r="DG9" i="2"/>
  <c r="B30" i="3"/>
  <c r="B84" i="2" l="1"/>
  <c r="A53" i="3"/>
  <c r="BN12" i="2"/>
  <c r="BN15" i="2"/>
  <c r="BN18" i="2"/>
  <c r="BL21" i="2"/>
  <c r="BN21" i="2"/>
  <c r="BQ21" i="2"/>
  <c r="BS21" i="2"/>
  <c r="BN24" i="2"/>
  <c r="BQ24" i="2"/>
  <c r="BS24" i="2"/>
  <c r="BM27" i="2"/>
  <c r="BQ27" i="2"/>
  <c r="BR27" i="2"/>
  <c r="BS27" i="2"/>
  <c r="BN33" i="2"/>
  <c r="BQ33" i="2"/>
  <c r="BS33" i="2"/>
  <c r="BM39" i="2"/>
  <c r="BQ39" i="2"/>
  <c r="BS39" i="2"/>
  <c r="BM42" i="2"/>
  <c r="BQ42" i="2"/>
  <c r="BS42" i="2"/>
  <c r="BM45" i="2"/>
  <c r="BN45" i="2"/>
  <c r="BQ45" i="2"/>
  <c r="BR45" i="2"/>
  <c r="BS45" i="2"/>
  <c r="BT45" i="2"/>
  <c r="BM48" i="2"/>
  <c r="BN48" i="2"/>
  <c r="BQ48" i="2"/>
  <c r="BR48" i="2"/>
  <c r="BS48" i="2"/>
  <c r="BT48" i="2"/>
  <c r="BM51" i="2"/>
  <c r="BN51" i="2"/>
  <c r="BQ51" i="2"/>
  <c r="BR51" i="2"/>
  <c r="BS51" i="2"/>
  <c r="BT51" i="2"/>
  <c r="BM54" i="2"/>
  <c r="BN54" i="2"/>
  <c r="BQ54" i="2"/>
  <c r="BR54" i="2"/>
  <c r="BS54" i="2"/>
  <c r="BT54" i="2"/>
  <c r="BM57" i="2"/>
  <c r="BN57" i="2"/>
  <c r="BQ57" i="2"/>
  <c r="BR57" i="2"/>
  <c r="BS57" i="2"/>
  <c r="BT57" i="2"/>
  <c r="BM60" i="2"/>
  <c r="BN60" i="2"/>
  <c r="BQ60" i="2"/>
  <c r="BR60" i="2"/>
  <c r="BS60" i="2"/>
  <c r="BT60" i="2"/>
  <c r="BM63" i="2"/>
  <c r="BN63" i="2"/>
  <c r="BQ63" i="2"/>
  <c r="BR63" i="2"/>
  <c r="BS63" i="2"/>
  <c r="BT63" i="2"/>
  <c r="BM66" i="2"/>
  <c r="BN66" i="2"/>
  <c r="BQ66" i="2"/>
  <c r="BR66" i="2"/>
  <c r="BS66" i="2"/>
  <c r="BT66" i="2"/>
  <c r="BM69" i="2"/>
  <c r="BN69" i="2"/>
  <c r="BQ69" i="2"/>
  <c r="BR69" i="2"/>
  <c r="BS69" i="2"/>
  <c r="BT69" i="2"/>
  <c r="BM72" i="2"/>
  <c r="BN72" i="2"/>
  <c r="BQ72" i="2"/>
  <c r="BR72" i="2"/>
  <c r="BS72" i="2"/>
  <c r="BT72" i="2"/>
  <c r="BM75" i="2"/>
  <c r="BN75" i="2"/>
  <c r="BQ75" i="2"/>
  <c r="BR75" i="2"/>
  <c r="BS75" i="2"/>
  <c r="BT75" i="2"/>
  <c r="BT78" i="2"/>
  <c r="BM78" i="2"/>
  <c r="BN78" i="2"/>
  <c r="BQ78" i="2"/>
  <c r="BR78" i="2"/>
  <c r="BS78" i="2"/>
  <c r="BM81" i="2"/>
  <c r="BN81" i="2"/>
  <c r="BQ81" i="2"/>
  <c r="BR81" i="2"/>
  <c r="BS81" i="2"/>
  <c r="BT81" i="2"/>
  <c r="BM84" i="2"/>
  <c r="BN84" i="2"/>
  <c r="BQ84" i="2"/>
  <c r="BR84" i="2"/>
  <c r="BS84" i="2"/>
  <c r="BT84" i="2"/>
  <c r="BM87" i="2"/>
  <c r="BN87" i="2"/>
  <c r="BQ87" i="2"/>
  <c r="BR87" i="2"/>
  <c r="BS87" i="2"/>
  <c r="BT87" i="2"/>
  <c r="BM90" i="2"/>
  <c r="BN90" i="2"/>
  <c r="BQ90" i="2"/>
  <c r="BR90" i="2"/>
  <c r="BS90" i="2"/>
  <c r="BT90" i="2"/>
  <c r="BM93" i="2"/>
  <c r="BN93" i="2"/>
  <c r="BQ93" i="2"/>
  <c r="BR93" i="2"/>
  <c r="BS93" i="2"/>
  <c r="BT93" i="2"/>
  <c r="BM96" i="2"/>
  <c r="BN96" i="2"/>
  <c r="BQ96" i="2"/>
  <c r="BR96" i="2"/>
  <c r="BS96" i="2"/>
  <c r="BT96" i="2"/>
  <c r="BM99" i="2"/>
  <c r="BN99" i="2"/>
  <c r="BQ99" i="2"/>
  <c r="BR99" i="2"/>
  <c r="BS99" i="2"/>
  <c r="BT99" i="2"/>
  <c r="BM102" i="2"/>
  <c r="BN102" i="2"/>
  <c r="BQ102" i="2"/>
  <c r="BR102" i="2"/>
  <c r="BS102" i="2"/>
  <c r="BT102" i="2"/>
  <c r="BM105" i="2"/>
  <c r="BN105" i="2"/>
  <c r="BQ105" i="2"/>
  <c r="BR105" i="2"/>
  <c r="BS105" i="2"/>
  <c r="BT105" i="2"/>
  <c r="BM108" i="2"/>
  <c r="BN108" i="2"/>
  <c r="BQ108" i="2"/>
  <c r="BR108" i="2"/>
  <c r="BS108" i="2"/>
  <c r="BT108" i="2"/>
  <c r="BM111" i="2"/>
  <c r="BN111" i="2"/>
  <c r="BQ111" i="2"/>
  <c r="BR111" i="2"/>
  <c r="BS111" i="2"/>
  <c r="BT111" i="2"/>
  <c r="BM114" i="2"/>
  <c r="BN114" i="2"/>
  <c r="BQ114" i="2"/>
  <c r="BR114" i="2"/>
  <c r="BS114" i="2"/>
  <c r="BT114" i="2"/>
  <c r="BM117" i="2"/>
  <c r="BN117" i="2"/>
  <c r="BQ117" i="2"/>
  <c r="BR117" i="2"/>
  <c r="BS117" i="2"/>
  <c r="BT117" i="2"/>
  <c r="BM120" i="2"/>
  <c r="BN120" i="2"/>
  <c r="BQ120" i="2"/>
  <c r="BR120" i="2"/>
  <c r="BS120" i="2"/>
  <c r="BT120" i="2"/>
  <c r="BM123" i="2"/>
  <c r="BN123" i="2"/>
  <c r="BQ123" i="2"/>
  <c r="BR123" i="2"/>
  <c r="BS123" i="2"/>
  <c r="BT123" i="2"/>
  <c r="BM126" i="2"/>
  <c r="BN126" i="2"/>
  <c r="BQ126" i="2"/>
  <c r="BR126" i="2"/>
  <c r="BS126" i="2"/>
  <c r="BT126" i="2"/>
  <c r="BM129" i="2"/>
  <c r="BN129" i="2"/>
  <c r="BQ129" i="2"/>
  <c r="BR129" i="2"/>
  <c r="BS129" i="2"/>
  <c r="BT129" i="2"/>
  <c r="BM132" i="2"/>
  <c r="BN132" i="2"/>
  <c r="BQ132" i="2"/>
  <c r="BR132" i="2"/>
  <c r="BS132" i="2"/>
  <c r="BT132" i="2"/>
  <c r="BM135" i="2"/>
  <c r="BN135" i="2"/>
  <c r="BQ135" i="2"/>
  <c r="BR135" i="2"/>
  <c r="BS135" i="2"/>
  <c r="BT135" i="2"/>
  <c r="BM138" i="2"/>
  <c r="BN138" i="2"/>
  <c r="BQ138" i="2"/>
  <c r="BR138" i="2"/>
  <c r="BS138" i="2"/>
  <c r="BT138" i="2"/>
  <c r="BM141" i="2"/>
  <c r="BN141" i="2"/>
  <c r="BQ141" i="2"/>
  <c r="BR141" i="2"/>
  <c r="BS141" i="2"/>
  <c r="BT141" i="2"/>
  <c r="BM144" i="2"/>
  <c r="BN144" i="2"/>
  <c r="BQ144" i="2"/>
  <c r="BR144" i="2"/>
  <c r="BS144" i="2"/>
  <c r="BT144" i="2"/>
  <c r="BM147" i="2"/>
  <c r="BN147" i="2"/>
  <c r="BQ147" i="2"/>
  <c r="BR147" i="2"/>
  <c r="BS147" i="2"/>
  <c r="BT147" i="2"/>
  <c r="BM150" i="2"/>
  <c r="BN150" i="2"/>
  <c r="BQ150" i="2"/>
  <c r="BR150" i="2"/>
  <c r="BS150" i="2"/>
  <c r="BT150" i="2"/>
  <c r="BM153" i="2"/>
  <c r="BN153" i="2"/>
  <c r="BQ153" i="2"/>
  <c r="BR153" i="2"/>
  <c r="BS153" i="2"/>
  <c r="BT153" i="2"/>
  <c r="BM156" i="2"/>
  <c r="BN156" i="2"/>
  <c r="BQ156" i="2"/>
  <c r="BR156" i="2"/>
  <c r="BS156" i="2"/>
  <c r="BT156" i="2"/>
  <c r="BK156" i="2"/>
  <c r="BK153" i="2"/>
  <c r="BK150" i="2"/>
  <c r="BK147" i="2"/>
  <c r="BK144" i="2"/>
  <c r="BK141" i="2"/>
  <c r="BK138" i="2"/>
  <c r="BK135" i="2"/>
  <c r="BK132" i="2"/>
  <c r="BK129" i="2"/>
  <c r="BK126" i="2"/>
  <c r="BK123" i="2"/>
  <c r="BK120" i="2"/>
  <c r="BK117" i="2"/>
  <c r="BK114" i="2"/>
  <c r="BK111" i="2"/>
  <c r="BK108" i="2"/>
  <c r="BK105" i="2"/>
  <c r="BK102" i="2"/>
  <c r="BK99" i="2"/>
  <c r="BK96" i="2"/>
  <c r="BK93" i="2"/>
  <c r="BK90" i="2"/>
  <c r="BK87" i="2"/>
  <c r="BK84" i="2"/>
  <c r="BK81" i="2"/>
  <c r="BK78" i="2"/>
  <c r="BK75" i="2"/>
  <c r="BK72" i="2"/>
  <c r="BK69" i="2"/>
  <c r="BK66" i="2"/>
  <c r="BK63" i="2"/>
  <c r="BK60" i="2"/>
  <c r="BK57" i="2"/>
  <c r="BK54" i="2"/>
  <c r="BK51" i="2"/>
  <c r="BK48" i="2"/>
  <c r="BK45" i="2"/>
  <c r="B87" i="2" l="1"/>
  <c r="A54" i="3"/>
  <c r="BN27" i="2"/>
  <c r="DR156" i="2"/>
  <c r="BL156" i="2"/>
  <c r="DR132" i="2"/>
  <c r="BL132" i="2"/>
  <c r="DR108" i="2"/>
  <c r="BL108" i="2"/>
  <c r="DR84" i="2"/>
  <c r="BL84" i="2"/>
  <c r="DR60" i="2"/>
  <c r="BL60" i="2"/>
  <c r="DR24" i="2"/>
  <c r="BL24" i="2"/>
  <c r="DR135" i="2"/>
  <c r="BL135" i="2"/>
  <c r="DR111" i="2"/>
  <c r="BL111" i="2"/>
  <c r="DR87" i="2"/>
  <c r="BL87" i="2"/>
  <c r="DR63" i="2"/>
  <c r="BL63" i="2"/>
  <c r="DR39" i="2"/>
  <c r="BL39" i="2"/>
  <c r="BN9" i="2"/>
  <c r="DR138" i="2"/>
  <c r="BL138" i="2"/>
  <c r="DR114" i="2"/>
  <c r="BL114" i="2"/>
  <c r="DR90" i="2"/>
  <c r="BL90" i="2"/>
  <c r="DR66" i="2"/>
  <c r="BL66" i="2"/>
  <c r="DR42" i="2"/>
  <c r="BL42" i="2"/>
  <c r="DR141" i="2"/>
  <c r="BL141" i="2"/>
  <c r="DR117" i="2"/>
  <c r="BL117" i="2"/>
  <c r="DR93" i="2"/>
  <c r="BL93" i="2"/>
  <c r="DR69" i="2"/>
  <c r="BL69" i="2"/>
  <c r="DR45" i="2"/>
  <c r="BL45" i="2"/>
  <c r="DR144" i="2"/>
  <c r="BL144" i="2"/>
  <c r="DR120" i="2"/>
  <c r="BL120" i="2"/>
  <c r="DR96" i="2"/>
  <c r="BL96" i="2"/>
  <c r="DR72" i="2"/>
  <c r="BL72" i="2"/>
  <c r="DR48" i="2"/>
  <c r="BL48" i="2"/>
  <c r="DR27" i="2"/>
  <c r="BL27" i="2"/>
  <c r="DR147" i="2"/>
  <c r="BL147" i="2"/>
  <c r="DR123" i="2"/>
  <c r="BL123" i="2"/>
  <c r="DR99" i="2"/>
  <c r="BL99" i="2"/>
  <c r="DR78" i="2"/>
  <c r="BL78" i="2"/>
  <c r="DR75" i="2"/>
  <c r="BL75" i="2"/>
  <c r="DR51" i="2"/>
  <c r="BL51" i="2"/>
  <c r="DR33" i="2"/>
  <c r="BL33" i="2"/>
  <c r="DR150" i="2"/>
  <c r="BL150" i="2"/>
  <c r="DR126" i="2"/>
  <c r="BL126" i="2"/>
  <c r="DR102" i="2"/>
  <c r="BL102" i="2"/>
  <c r="DR54" i="2"/>
  <c r="BL54" i="2"/>
  <c r="DR153" i="2"/>
  <c r="BL153" i="2"/>
  <c r="DR129" i="2"/>
  <c r="BL129" i="2"/>
  <c r="DR105" i="2"/>
  <c r="BL105" i="2"/>
  <c r="DR81" i="2"/>
  <c r="BL81" i="2"/>
  <c r="DR57" i="2"/>
  <c r="BL57" i="2"/>
  <c r="DR21" i="2"/>
  <c r="DS15" i="2"/>
  <c r="DS12" i="2"/>
  <c r="BO9" i="2"/>
  <c r="CP9" i="2"/>
  <c r="DS18" i="2"/>
  <c r="DS27" i="2"/>
  <c r="DS24" i="2"/>
  <c r="DS21" i="2"/>
  <c r="DS33" i="2"/>
  <c r="BO21" i="2"/>
  <c r="BO24" i="2"/>
  <c r="M39" i="2"/>
  <c r="M42" i="2"/>
  <c r="AI42" i="2" l="1"/>
  <c r="AS42" i="2" s="1"/>
  <c r="BN42" i="2" s="1"/>
  <c r="AM42" i="2"/>
  <c r="AW42" i="2" s="1"/>
  <c r="BR42" i="2" s="1"/>
  <c r="AI39" i="2"/>
  <c r="AS39" i="2" s="1"/>
  <c r="AM39" i="2"/>
  <c r="AW39" i="2" s="1"/>
  <c r="BR39" i="2" s="1"/>
  <c r="B90" i="2"/>
  <c r="A55" i="3"/>
  <c r="AJ42" i="2"/>
  <c r="AT42" i="2" s="1"/>
  <c r="BO42" i="2" s="1"/>
  <c r="AJ39" i="2"/>
  <c r="AT39" i="2" s="1"/>
  <c r="AW9" i="2"/>
  <c r="CI9" i="2"/>
  <c r="CH42" i="2"/>
  <c r="DT42" i="2" s="1"/>
  <c r="CH39" i="2"/>
  <c r="CQ9" i="2"/>
  <c r="BG9" i="2"/>
  <c r="BB9" i="2"/>
  <c r="BB249" i="2" s="1"/>
  <c r="BU9" i="2"/>
  <c r="AF27" i="2"/>
  <c r="AF21" i="2"/>
  <c r="AZ21" i="2" s="1"/>
  <c r="BU21" i="2" s="1"/>
  <c r="AW21" i="2"/>
  <c r="AF42" i="2"/>
  <c r="AP42" i="2" s="1"/>
  <c r="BK42" i="2" s="1"/>
  <c r="AF24" i="2"/>
  <c r="AZ24" i="2" s="1"/>
  <c r="BU24" i="2" s="1"/>
  <c r="AW24" i="2"/>
  <c r="AF39" i="2"/>
  <c r="AP39" i="2" s="1"/>
  <c r="BK39" i="2" s="1"/>
  <c r="M51" i="2"/>
  <c r="M48" i="2"/>
  <c r="M45" i="2"/>
  <c r="BO18" i="2"/>
  <c r="BO12" i="2"/>
  <c r="BO39" i="2" l="1"/>
  <c r="AT249" i="2"/>
  <c r="AS249" i="2"/>
  <c r="BN39" i="2"/>
  <c r="BN249" i="2" s="1"/>
  <c r="DL27" i="2"/>
  <c r="AP27" i="2"/>
  <c r="BK27" i="2" s="1"/>
  <c r="EA9" i="2"/>
  <c r="DL42" i="2"/>
  <c r="AI45" i="2"/>
  <c r="AM45" i="2"/>
  <c r="B93" i="2"/>
  <c r="A56" i="3"/>
  <c r="AI48" i="2"/>
  <c r="AM48" i="2"/>
  <c r="AI51" i="2"/>
  <c r="AM51" i="2"/>
  <c r="DL39" i="2"/>
  <c r="AJ45" i="2"/>
  <c r="AJ51" i="2"/>
  <c r="AJ48" i="2"/>
  <c r="DL24" i="2"/>
  <c r="AP24" i="2"/>
  <c r="CB9" i="2"/>
  <c r="BW9" i="2"/>
  <c r="DL21" i="2"/>
  <c r="AP21" i="2"/>
  <c r="BK21" i="2" s="1"/>
  <c r="CQ15" i="2"/>
  <c r="BO15" i="2"/>
  <c r="CO9" i="2"/>
  <c r="BM9" i="2"/>
  <c r="DA9" i="2"/>
  <c r="CI27" i="2"/>
  <c r="DU27" i="2" s="1"/>
  <c r="CG39" i="2"/>
  <c r="DF9" i="2"/>
  <c r="CG42" i="2"/>
  <c r="DS42" i="2" s="1"/>
  <c r="CH48" i="2"/>
  <c r="DT48" i="2" s="1"/>
  <c r="CH51" i="2"/>
  <c r="DT51" i="2" s="1"/>
  <c r="DT39" i="2"/>
  <c r="CH45" i="2"/>
  <c r="DT45" i="2" s="1"/>
  <c r="CI42" i="2"/>
  <c r="DU42" i="2" s="1"/>
  <c r="CI39" i="2"/>
  <c r="DU39" i="2" s="1"/>
  <c r="AF33" i="2"/>
  <c r="BU33" i="2"/>
  <c r="BR21" i="2"/>
  <c r="CI21" i="2"/>
  <c r="BR24" i="2"/>
  <c r="CI24" i="2"/>
  <c r="BM24" i="2"/>
  <c r="I29" i="3"/>
  <c r="BM33" i="2"/>
  <c r="AW33" i="2"/>
  <c r="AF48" i="2"/>
  <c r="AF18" i="2"/>
  <c r="AW18" i="2"/>
  <c r="AF45" i="2"/>
  <c r="AF51" i="2"/>
  <c r="AF12" i="2"/>
  <c r="AZ12" i="2" s="1"/>
  <c r="AZ249" i="2" s="1"/>
  <c r="AF15" i="2"/>
  <c r="AW15" i="2"/>
  <c r="C29" i="3"/>
  <c r="C30" i="3"/>
  <c r="C31" i="3"/>
  <c r="C32" i="3"/>
  <c r="C33" i="3"/>
  <c r="C34" i="3"/>
  <c r="C35" i="3"/>
  <c r="C37" i="3"/>
  <c r="C38" i="3"/>
  <c r="C39" i="3"/>
  <c r="C40" i="3"/>
  <c r="C41" i="3"/>
  <c r="C42" i="3"/>
  <c r="C43" i="3"/>
  <c r="C44" i="3"/>
  <c r="C45" i="3"/>
  <c r="C46" i="3"/>
  <c r="C47" i="3"/>
  <c r="C48" i="3"/>
  <c r="C49" i="3"/>
  <c r="C50" i="3"/>
  <c r="C51" i="3"/>
  <c r="C52" i="3"/>
  <c r="C53" i="3"/>
  <c r="C54" i="3"/>
  <c r="C55" i="3"/>
  <c r="C56" i="3"/>
  <c r="C57" i="3"/>
  <c r="C58" i="3"/>
  <c r="C59" i="3"/>
  <c r="C60" i="3"/>
  <c r="C61" i="3"/>
  <c r="C62" i="3"/>
  <c r="C63" i="3"/>
  <c r="C64" i="3"/>
  <c r="C65" i="3"/>
  <c r="C66" i="3"/>
  <c r="C67" i="3"/>
  <c r="C68" i="3"/>
  <c r="C69" i="3"/>
  <c r="C70" i="3"/>
  <c r="C71" i="3"/>
  <c r="C72" i="3"/>
  <c r="C73" i="3"/>
  <c r="C74" i="3"/>
  <c r="C75" i="3"/>
  <c r="C76" i="3"/>
  <c r="C77" i="3"/>
  <c r="C7" i="3" l="1"/>
  <c r="AS251" i="2"/>
  <c r="AW249" i="2"/>
  <c r="DS39" i="2"/>
  <c r="B96" i="2"/>
  <c r="A57" i="3"/>
  <c r="BG12" i="2"/>
  <c r="BG249" i="2" s="1"/>
  <c r="DL48" i="2"/>
  <c r="DL45" i="2"/>
  <c r="DL51" i="2"/>
  <c r="DL18" i="2"/>
  <c r="AP18" i="2"/>
  <c r="DL12" i="2"/>
  <c r="AP12" i="2"/>
  <c r="DL15" i="2"/>
  <c r="AP15" i="2"/>
  <c r="DL33" i="2"/>
  <c r="AP33" i="2"/>
  <c r="BK24" i="2"/>
  <c r="CI48" i="2"/>
  <c r="DU48" i="2" s="1"/>
  <c r="CI15" i="2"/>
  <c r="CI18" i="2"/>
  <c r="CI12" i="2"/>
  <c r="CG48" i="2"/>
  <c r="DS48" i="2" s="1"/>
  <c r="CG51" i="2"/>
  <c r="DS51" i="2" s="1"/>
  <c r="BR33" i="2"/>
  <c r="CG45" i="2"/>
  <c r="DS45" i="2" s="1"/>
  <c r="DU24" i="2"/>
  <c r="CI51" i="2"/>
  <c r="DU51" i="2" s="1"/>
  <c r="CI45" i="2"/>
  <c r="DU45" i="2" s="1"/>
  <c r="BY33" i="2"/>
  <c r="BY249" i="2" s="1"/>
  <c r="DU21" i="2"/>
  <c r="CI33" i="2"/>
  <c r="CB33" i="2"/>
  <c r="BW33" i="2"/>
  <c r="BK12" i="2" l="1"/>
  <c r="AP249" i="2"/>
  <c r="B99" i="2"/>
  <c r="A58" i="3"/>
  <c r="D9" i="3"/>
  <c r="C9" i="3"/>
  <c r="BK33" i="2"/>
  <c r="BO33" i="2"/>
  <c r="BO249" i="2" s="1"/>
  <c r="DE27" i="2"/>
  <c r="DC27" i="2"/>
  <c r="DF27" i="2"/>
  <c r="CY27" i="2"/>
  <c r="DG27" i="2"/>
  <c r="CZ27" i="2"/>
  <c r="DH27" i="2"/>
  <c r="DA27" i="2"/>
  <c r="DB27" i="2"/>
  <c r="DD27" i="2"/>
  <c r="CQ27" i="2"/>
  <c r="CP27" i="2"/>
  <c r="CR27" i="2"/>
  <c r="CS27" i="2"/>
  <c r="CO27" i="2"/>
  <c r="CT27" i="2"/>
  <c r="CM27" i="2"/>
  <c r="CU27" i="2"/>
  <c r="CN27" i="2"/>
  <c r="CV27" i="2"/>
  <c r="DU33" i="2"/>
  <c r="I30" i="3"/>
  <c r="I35" i="3"/>
  <c r="AO27" i="2"/>
  <c r="AY27" i="2" s="1"/>
  <c r="BT27" i="2" s="1"/>
  <c r="CX27" i="2" l="1"/>
  <c r="B102" i="2"/>
  <c r="A59" i="3"/>
  <c r="DJ27" i="2"/>
  <c r="AW251" i="2"/>
  <c r="DM27" i="2"/>
  <c r="J35" i="3" s="1"/>
  <c r="CJ27" i="2"/>
  <c r="CK27" i="2" s="1"/>
  <c r="DC114" i="2"/>
  <c r="DD114" i="2"/>
  <c r="DE114" i="2"/>
  <c r="DF114" i="2"/>
  <c r="DA114" i="2"/>
  <c r="CY114" i="2"/>
  <c r="DG114" i="2"/>
  <c r="CZ114" i="2"/>
  <c r="DH114" i="2"/>
  <c r="DB114" i="2"/>
  <c r="DC90" i="2"/>
  <c r="DD90" i="2"/>
  <c r="DA90" i="2"/>
  <c r="DE90" i="2"/>
  <c r="DF90" i="2"/>
  <c r="CY90" i="2"/>
  <c r="DG90" i="2"/>
  <c r="CZ90" i="2"/>
  <c r="DH90" i="2"/>
  <c r="DB90" i="2"/>
  <c r="DC66" i="2"/>
  <c r="DD66" i="2"/>
  <c r="DE66" i="2"/>
  <c r="DF66" i="2"/>
  <c r="DA66" i="2"/>
  <c r="CY66" i="2"/>
  <c r="DG66" i="2"/>
  <c r="CZ66" i="2"/>
  <c r="DH66" i="2"/>
  <c r="DB66" i="2"/>
  <c r="DC42" i="2"/>
  <c r="DD42" i="2"/>
  <c r="DE42" i="2"/>
  <c r="DF42" i="2"/>
  <c r="CY42" i="2"/>
  <c r="DG42" i="2"/>
  <c r="DA42" i="2"/>
  <c r="CZ42" i="2"/>
  <c r="DH42" i="2"/>
  <c r="DB42" i="2"/>
  <c r="DE111" i="2"/>
  <c r="DC111" i="2"/>
  <c r="DF111" i="2"/>
  <c r="CY111" i="2"/>
  <c r="DG111" i="2"/>
  <c r="CZ111" i="2"/>
  <c r="DH111" i="2"/>
  <c r="DA111" i="2"/>
  <c r="DB111" i="2"/>
  <c r="DD111" i="2"/>
  <c r="CY132" i="2"/>
  <c r="DG132" i="2"/>
  <c r="CZ132" i="2"/>
  <c r="DH132" i="2"/>
  <c r="DA132" i="2"/>
  <c r="DB132" i="2"/>
  <c r="DC132" i="2"/>
  <c r="DE132" i="2"/>
  <c r="DD132" i="2"/>
  <c r="DF132" i="2"/>
  <c r="CY108" i="2"/>
  <c r="DG108" i="2"/>
  <c r="CZ108" i="2"/>
  <c r="DH108" i="2"/>
  <c r="DA108" i="2"/>
  <c r="DB108" i="2"/>
  <c r="DC108" i="2"/>
  <c r="DD108" i="2"/>
  <c r="DF108" i="2"/>
  <c r="DE108" i="2"/>
  <c r="CY84" i="2"/>
  <c r="DG84" i="2"/>
  <c r="CZ84" i="2"/>
  <c r="DH84" i="2"/>
  <c r="DA84" i="2"/>
  <c r="DB84" i="2"/>
  <c r="DE84" i="2"/>
  <c r="DC84" i="2"/>
  <c r="DD84" i="2"/>
  <c r="DF84" i="2"/>
  <c r="CY60" i="2"/>
  <c r="DG60" i="2"/>
  <c r="CZ60" i="2"/>
  <c r="DH60" i="2"/>
  <c r="DA60" i="2"/>
  <c r="DE60" i="2"/>
  <c r="DB60" i="2"/>
  <c r="DC60" i="2"/>
  <c r="DD60" i="2"/>
  <c r="DF60" i="2"/>
  <c r="DC138" i="2"/>
  <c r="DA138" i="2"/>
  <c r="DD138" i="2"/>
  <c r="DE138" i="2"/>
  <c r="DF138" i="2"/>
  <c r="CY138" i="2"/>
  <c r="DG138" i="2"/>
  <c r="CZ138" i="2"/>
  <c r="DH138" i="2"/>
  <c r="DB138" i="2"/>
  <c r="DE63" i="2"/>
  <c r="DF63" i="2"/>
  <c r="CY63" i="2"/>
  <c r="DG63" i="2"/>
  <c r="CZ63" i="2"/>
  <c r="DH63" i="2"/>
  <c r="DA63" i="2"/>
  <c r="DC63" i="2"/>
  <c r="DB63" i="2"/>
  <c r="DD63" i="2"/>
  <c r="DA129" i="2"/>
  <c r="CY129" i="2"/>
  <c r="DB129" i="2"/>
  <c r="DC129" i="2"/>
  <c r="DD129" i="2"/>
  <c r="DE129" i="2"/>
  <c r="DF129" i="2"/>
  <c r="CZ129" i="2"/>
  <c r="DH129" i="2"/>
  <c r="DG129" i="2"/>
  <c r="DA105" i="2"/>
  <c r="CY105" i="2"/>
  <c r="DB105" i="2"/>
  <c r="DC105" i="2"/>
  <c r="DD105" i="2"/>
  <c r="DG105" i="2"/>
  <c r="DE105" i="2"/>
  <c r="DF105" i="2"/>
  <c r="CZ105" i="2"/>
  <c r="DJ105" i="2" s="1"/>
  <c r="DH105" i="2"/>
  <c r="DA81" i="2"/>
  <c r="CY81" i="2"/>
  <c r="DB81" i="2"/>
  <c r="DC81" i="2"/>
  <c r="DD81" i="2"/>
  <c r="DE81" i="2"/>
  <c r="DF81" i="2"/>
  <c r="CZ81" i="2"/>
  <c r="DH81" i="2"/>
  <c r="DG81" i="2"/>
  <c r="DA57" i="2"/>
  <c r="CY57" i="2"/>
  <c r="DB57" i="2"/>
  <c r="DC57" i="2"/>
  <c r="DD57" i="2"/>
  <c r="DE57" i="2"/>
  <c r="DF57" i="2"/>
  <c r="DG57" i="2"/>
  <c r="CZ57" i="2"/>
  <c r="DH57" i="2"/>
  <c r="DA33" i="2"/>
  <c r="DB33" i="2"/>
  <c r="DC33" i="2"/>
  <c r="DD33" i="2"/>
  <c r="CY33" i="2"/>
  <c r="DE33" i="2"/>
  <c r="DG33" i="2"/>
  <c r="DF33" i="2"/>
  <c r="CZ33" i="2"/>
  <c r="DE135" i="2"/>
  <c r="DF135" i="2"/>
  <c r="CY135" i="2"/>
  <c r="DG135" i="2"/>
  <c r="DC135" i="2"/>
  <c r="CZ135" i="2"/>
  <c r="DH135" i="2"/>
  <c r="DA135" i="2"/>
  <c r="DB135" i="2"/>
  <c r="DD135" i="2"/>
  <c r="DE87" i="2"/>
  <c r="DC87" i="2"/>
  <c r="DF87" i="2"/>
  <c r="CY87" i="2"/>
  <c r="DG87" i="2"/>
  <c r="CZ87" i="2"/>
  <c r="DH87" i="2"/>
  <c r="DA87" i="2"/>
  <c r="DB87" i="2"/>
  <c r="DD87" i="2"/>
  <c r="CY156" i="2"/>
  <c r="DG156" i="2"/>
  <c r="DE156" i="2"/>
  <c r="CZ156" i="2"/>
  <c r="DH156" i="2"/>
  <c r="DA156" i="2"/>
  <c r="DB156" i="2"/>
  <c r="DC156" i="2"/>
  <c r="DD156" i="2"/>
  <c r="DF156" i="2"/>
  <c r="DC126" i="2"/>
  <c r="DD126" i="2"/>
  <c r="DE126" i="2"/>
  <c r="DA126" i="2"/>
  <c r="DF126" i="2"/>
  <c r="CY126" i="2"/>
  <c r="DG126" i="2"/>
  <c r="CZ126" i="2"/>
  <c r="DH126" i="2"/>
  <c r="DB126" i="2"/>
  <c r="DC102" i="2"/>
  <c r="DD102" i="2"/>
  <c r="DE102" i="2"/>
  <c r="DF102" i="2"/>
  <c r="CY102" i="2"/>
  <c r="DG102" i="2"/>
  <c r="DA102" i="2"/>
  <c r="CZ102" i="2"/>
  <c r="DH102" i="2"/>
  <c r="DB102" i="2"/>
  <c r="DC78" i="2"/>
  <c r="DD78" i="2"/>
  <c r="DE78" i="2"/>
  <c r="DF78" i="2"/>
  <c r="DA78" i="2"/>
  <c r="CY78" i="2"/>
  <c r="DG78" i="2"/>
  <c r="CZ78" i="2"/>
  <c r="DH78" i="2"/>
  <c r="DB78" i="2"/>
  <c r="DC54" i="2"/>
  <c r="DD54" i="2"/>
  <c r="DE54" i="2"/>
  <c r="DF54" i="2"/>
  <c r="CY54" i="2"/>
  <c r="DG54" i="2"/>
  <c r="CZ54" i="2"/>
  <c r="DJ54" i="2" s="1"/>
  <c r="DH54" i="2"/>
  <c r="DB54" i="2"/>
  <c r="DA54" i="2"/>
  <c r="CY24" i="2"/>
  <c r="DG24" i="2"/>
  <c r="CZ24" i="2"/>
  <c r="DH24" i="2"/>
  <c r="DA24" i="2"/>
  <c r="DB24" i="2"/>
  <c r="DC24" i="2"/>
  <c r="DE24" i="2"/>
  <c r="DD24" i="2"/>
  <c r="DF24" i="2"/>
  <c r="DC150" i="2"/>
  <c r="DD150" i="2"/>
  <c r="DE150" i="2"/>
  <c r="DF150" i="2"/>
  <c r="CY150" i="2"/>
  <c r="DG150" i="2"/>
  <c r="DA150" i="2"/>
  <c r="CZ150" i="2"/>
  <c r="DH150" i="2"/>
  <c r="DB150" i="2"/>
  <c r="DE147" i="2"/>
  <c r="DF147" i="2"/>
  <c r="CY147" i="2"/>
  <c r="DG147" i="2"/>
  <c r="DC147" i="2"/>
  <c r="CZ147" i="2"/>
  <c r="DH147" i="2"/>
  <c r="DA147" i="2"/>
  <c r="DB147" i="2"/>
  <c r="DD147" i="2"/>
  <c r="DE123" i="2"/>
  <c r="DF123" i="2"/>
  <c r="CY123" i="2"/>
  <c r="DG123" i="2"/>
  <c r="CZ123" i="2"/>
  <c r="DH123" i="2"/>
  <c r="DC123" i="2"/>
  <c r="DA123" i="2"/>
  <c r="DB123" i="2"/>
  <c r="DD123" i="2"/>
  <c r="DE99" i="2"/>
  <c r="DF99" i="2"/>
  <c r="CY99" i="2"/>
  <c r="DG99" i="2"/>
  <c r="DC99" i="2"/>
  <c r="CZ99" i="2"/>
  <c r="DH99" i="2"/>
  <c r="DA99" i="2"/>
  <c r="DB99" i="2"/>
  <c r="DD99" i="2"/>
  <c r="DE75" i="2"/>
  <c r="DF75" i="2"/>
  <c r="CY75" i="2"/>
  <c r="DG75" i="2"/>
  <c r="CZ75" i="2"/>
  <c r="DH75" i="2"/>
  <c r="DA75" i="2"/>
  <c r="DB75" i="2"/>
  <c r="DD75" i="2"/>
  <c r="DC75" i="2"/>
  <c r="DE51" i="2"/>
  <c r="DF51" i="2"/>
  <c r="CY51" i="2"/>
  <c r="DG51" i="2"/>
  <c r="CZ51" i="2"/>
  <c r="DH51" i="2"/>
  <c r="DC51" i="2"/>
  <c r="DA51" i="2"/>
  <c r="DB51" i="2"/>
  <c r="DD51" i="2"/>
  <c r="DA21" i="2"/>
  <c r="DB21" i="2"/>
  <c r="DC21" i="2"/>
  <c r="CY21" i="2"/>
  <c r="DD21" i="2"/>
  <c r="DE21" i="2"/>
  <c r="DF21" i="2"/>
  <c r="CZ21" i="2"/>
  <c r="DH21" i="2"/>
  <c r="DG21" i="2"/>
  <c r="DC18" i="2"/>
  <c r="DD18" i="2"/>
  <c r="DE18" i="2"/>
  <c r="DF18" i="2"/>
  <c r="DA18" i="2"/>
  <c r="CY18" i="2"/>
  <c r="DG18" i="2"/>
  <c r="CZ18" i="2"/>
  <c r="DH18" i="2"/>
  <c r="DB18" i="2"/>
  <c r="DE39" i="2"/>
  <c r="DF39" i="2"/>
  <c r="CY39" i="2"/>
  <c r="DG39" i="2"/>
  <c r="CZ39" i="2"/>
  <c r="DH39" i="2"/>
  <c r="DC39" i="2"/>
  <c r="DA39" i="2"/>
  <c r="DB39" i="2"/>
  <c r="DD39" i="2"/>
  <c r="CY144" i="2"/>
  <c r="DG144" i="2"/>
  <c r="CZ144" i="2"/>
  <c r="DH144" i="2"/>
  <c r="DA144" i="2"/>
  <c r="DB144" i="2"/>
  <c r="DC144" i="2"/>
  <c r="DD144" i="2"/>
  <c r="DE144" i="2"/>
  <c r="DF144" i="2"/>
  <c r="CY120" i="2"/>
  <c r="DG120" i="2"/>
  <c r="CZ120" i="2"/>
  <c r="DH120" i="2"/>
  <c r="DA120" i="2"/>
  <c r="DB120" i="2"/>
  <c r="DC120" i="2"/>
  <c r="DD120" i="2"/>
  <c r="DF120" i="2"/>
  <c r="DE120" i="2"/>
  <c r="CY96" i="2"/>
  <c r="DG96" i="2"/>
  <c r="CZ96" i="2"/>
  <c r="DH96" i="2"/>
  <c r="DA96" i="2"/>
  <c r="DB96" i="2"/>
  <c r="DC96" i="2"/>
  <c r="DD96" i="2"/>
  <c r="DF96" i="2"/>
  <c r="DE96" i="2"/>
  <c r="CY72" i="2"/>
  <c r="DG72" i="2"/>
  <c r="CZ72" i="2"/>
  <c r="DH72" i="2"/>
  <c r="DA72" i="2"/>
  <c r="DE72" i="2"/>
  <c r="DB72" i="2"/>
  <c r="DC72" i="2"/>
  <c r="DD72" i="2"/>
  <c r="DF72" i="2"/>
  <c r="CY48" i="2"/>
  <c r="DG48" i="2"/>
  <c r="DE48" i="2"/>
  <c r="CZ48" i="2"/>
  <c r="DH48" i="2"/>
  <c r="DA48" i="2"/>
  <c r="DB48" i="2"/>
  <c r="DC48" i="2"/>
  <c r="DD48" i="2"/>
  <c r="DF48" i="2"/>
  <c r="DA153" i="2"/>
  <c r="DB153" i="2"/>
  <c r="CY153" i="2"/>
  <c r="DC153" i="2"/>
  <c r="DD153" i="2"/>
  <c r="DE153" i="2"/>
  <c r="DF153" i="2"/>
  <c r="CZ153" i="2"/>
  <c r="DH153" i="2"/>
  <c r="DG153" i="2"/>
  <c r="DA12" i="2"/>
  <c r="DB12" i="2"/>
  <c r="DC12" i="2"/>
  <c r="DD12" i="2"/>
  <c r="DA141" i="2"/>
  <c r="DB141" i="2"/>
  <c r="DC141" i="2"/>
  <c r="DD141" i="2"/>
  <c r="DG141" i="2"/>
  <c r="DE141" i="2"/>
  <c r="DF141" i="2"/>
  <c r="CZ141" i="2"/>
  <c r="DH141" i="2"/>
  <c r="CY141" i="2"/>
  <c r="DA117" i="2"/>
  <c r="DB117" i="2"/>
  <c r="DC117" i="2"/>
  <c r="CY117" i="2"/>
  <c r="DD117" i="2"/>
  <c r="DE117" i="2"/>
  <c r="DG117" i="2"/>
  <c r="DF117" i="2"/>
  <c r="CZ117" i="2"/>
  <c r="DH117" i="2"/>
  <c r="DA93" i="2"/>
  <c r="DG93" i="2"/>
  <c r="DB93" i="2"/>
  <c r="DC93" i="2"/>
  <c r="DD93" i="2"/>
  <c r="DE93" i="2"/>
  <c r="DF93" i="2"/>
  <c r="CZ93" i="2"/>
  <c r="DH93" i="2"/>
  <c r="CY93" i="2"/>
  <c r="DA69" i="2"/>
  <c r="DG69" i="2"/>
  <c r="DB69" i="2"/>
  <c r="DC69" i="2"/>
  <c r="DD69" i="2"/>
  <c r="DE69" i="2"/>
  <c r="CY69" i="2"/>
  <c r="DF69" i="2"/>
  <c r="CZ69" i="2"/>
  <c r="DH69" i="2"/>
  <c r="DA45" i="2"/>
  <c r="DB45" i="2"/>
  <c r="DC45" i="2"/>
  <c r="DG45" i="2"/>
  <c r="DD45" i="2"/>
  <c r="DE45" i="2"/>
  <c r="DF45" i="2"/>
  <c r="CZ45" i="2"/>
  <c r="DH45" i="2"/>
  <c r="CY45" i="2"/>
  <c r="CS156" i="2"/>
  <c r="CT156" i="2"/>
  <c r="CM156" i="2"/>
  <c r="CU156" i="2"/>
  <c r="CN156" i="2"/>
  <c r="CV156" i="2"/>
  <c r="CQ156" i="2"/>
  <c r="CO156" i="2"/>
  <c r="CP156" i="2"/>
  <c r="CR156" i="2"/>
  <c r="CM105" i="2"/>
  <c r="CU105" i="2"/>
  <c r="CN105" i="2"/>
  <c r="CV105" i="2"/>
  <c r="CO105" i="2"/>
  <c r="CP105" i="2"/>
  <c r="CQ105" i="2"/>
  <c r="CS105" i="2"/>
  <c r="CT105" i="2"/>
  <c r="CR105" i="2"/>
  <c r="CS120" i="2"/>
  <c r="CT120" i="2"/>
  <c r="CQ120" i="2"/>
  <c r="CM120" i="2"/>
  <c r="CU120" i="2"/>
  <c r="CN120" i="2"/>
  <c r="CV120" i="2"/>
  <c r="CO120" i="2"/>
  <c r="CP120" i="2"/>
  <c r="CR120" i="2"/>
  <c r="CS72" i="2"/>
  <c r="CQ72" i="2"/>
  <c r="CR72" i="2"/>
  <c r="CT72" i="2"/>
  <c r="CM72" i="2"/>
  <c r="CU72" i="2"/>
  <c r="CN72" i="2"/>
  <c r="CV72" i="2"/>
  <c r="CO72" i="2"/>
  <c r="CP72" i="2"/>
  <c r="CQ135" i="2"/>
  <c r="CR135" i="2"/>
  <c r="CO135" i="2"/>
  <c r="CS135" i="2"/>
  <c r="CT135" i="2"/>
  <c r="CM135" i="2"/>
  <c r="CU135" i="2"/>
  <c r="CN135" i="2"/>
  <c r="CV135" i="2"/>
  <c r="CP135" i="2"/>
  <c r="CQ111" i="2"/>
  <c r="CR111" i="2"/>
  <c r="CS111" i="2"/>
  <c r="CO111" i="2"/>
  <c r="CT111" i="2"/>
  <c r="CM111" i="2"/>
  <c r="CU111" i="2"/>
  <c r="CN111" i="2"/>
  <c r="CV111" i="2"/>
  <c r="CP111" i="2"/>
  <c r="CQ87" i="2"/>
  <c r="CO87" i="2"/>
  <c r="CR87" i="2"/>
  <c r="CS87" i="2"/>
  <c r="CT87" i="2"/>
  <c r="CM87" i="2"/>
  <c r="CU87" i="2"/>
  <c r="CN87" i="2"/>
  <c r="CV87" i="2"/>
  <c r="CP87" i="2"/>
  <c r="CQ63" i="2"/>
  <c r="CO63" i="2"/>
  <c r="CR63" i="2"/>
  <c r="CS63" i="2"/>
  <c r="CT63" i="2"/>
  <c r="CM63" i="2"/>
  <c r="CU63" i="2"/>
  <c r="CN63" i="2"/>
  <c r="CV63" i="2"/>
  <c r="CP63" i="2"/>
  <c r="CQ39" i="2"/>
  <c r="CP39" i="2"/>
  <c r="CR39" i="2"/>
  <c r="CO39" i="2"/>
  <c r="CS39" i="2"/>
  <c r="CT39" i="2"/>
  <c r="CM39" i="2"/>
  <c r="CU39" i="2"/>
  <c r="CN39" i="2"/>
  <c r="CV39" i="2"/>
  <c r="CS108" i="2"/>
  <c r="CT108" i="2"/>
  <c r="CR108" i="2"/>
  <c r="CM108" i="2"/>
  <c r="CU108" i="2"/>
  <c r="CN108" i="2"/>
  <c r="CV108" i="2"/>
  <c r="CO108" i="2"/>
  <c r="CP108" i="2"/>
  <c r="CQ108" i="2"/>
  <c r="CM153" i="2"/>
  <c r="CU153" i="2"/>
  <c r="CN153" i="2"/>
  <c r="CV153" i="2"/>
  <c r="CO153" i="2"/>
  <c r="CP153" i="2"/>
  <c r="CQ153" i="2"/>
  <c r="CR153" i="2"/>
  <c r="CS153" i="2"/>
  <c r="CT153" i="2"/>
  <c r="CM81" i="2"/>
  <c r="CU81" i="2"/>
  <c r="CN81" i="2"/>
  <c r="CV81" i="2"/>
  <c r="CO81" i="2"/>
  <c r="CP81" i="2"/>
  <c r="CQ81" i="2"/>
  <c r="CT81" i="2"/>
  <c r="CR81" i="2"/>
  <c r="CS81" i="2"/>
  <c r="CO126" i="2"/>
  <c r="CP126" i="2"/>
  <c r="CQ126" i="2"/>
  <c r="CM126" i="2"/>
  <c r="CR126" i="2"/>
  <c r="CU126" i="2"/>
  <c r="CS126" i="2"/>
  <c r="CT126" i="2"/>
  <c r="CV126" i="2"/>
  <c r="CN126" i="2"/>
  <c r="CO102" i="2"/>
  <c r="CM102" i="2"/>
  <c r="CN102" i="2"/>
  <c r="CP102" i="2"/>
  <c r="CU102" i="2"/>
  <c r="CQ102" i="2"/>
  <c r="CV102" i="2"/>
  <c r="CR102" i="2"/>
  <c r="CS102" i="2"/>
  <c r="CT102" i="2"/>
  <c r="CO78" i="2"/>
  <c r="CV78" i="2"/>
  <c r="CP78" i="2"/>
  <c r="CQ78" i="2"/>
  <c r="CU78" i="2"/>
  <c r="CN78" i="2"/>
  <c r="CR78" i="2"/>
  <c r="CS78" i="2"/>
  <c r="CM78" i="2"/>
  <c r="CT78" i="2"/>
  <c r="CO54" i="2"/>
  <c r="CP54" i="2"/>
  <c r="CU54" i="2"/>
  <c r="CN54" i="2"/>
  <c r="CQ54" i="2"/>
  <c r="CM54" i="2"/>
  <c r="CV54" i="2"/>
  <c r="CR54" i="2"/>
  <c r="CS54" i="2"/>
  <c r="CT54" i="2"/>
  <c r="CS24" i="2"/>
  <c r="CT24" i="2"/>
  <c r="CQ24" i="2"/>
  <c r="CR24" i="2"/>
  <c r="CM24" i="2"/>
  <c r="CU24" i="2"/>
  <c r="CN24" i="2"/>
  <c r="CV24" i="2"/>
  <c r="CO24" i="2"/>
  <c r="CP24" i="2"/>
  <c r="CS132" i="2"/>
  <c r="CQ132" i="2"/>
  <c r="CT132" i="2"/>
  <c r="CM132" i="2"/>
  <c r="CU132" i="2"/>
  <c r="CN132" i="2"/>
  <c r="CV132" i="2"/>
  <c r="CO132" i="2"/>
  <c r="CP132" i="2"/>
  <c r="CR132" i="2"/>
  <c r="CS60" i="2"/>
  <c r="CR60" i="2"/>
  <c r="CT60" i="2"/>
  <c r="CM60" i="2"/>
  <c r="CU60" i="2"/>
  <c r="CN60" i="2"/>
  <c r="CV60" i="2"/>
  <c r="CQ60" i="2"/>
  <c r="CO60" i="2"/>
  <c r="CP60" i="2"/>
  <c r="CM129" i="2"/>
  <c r="CU129" i="2"/>
  <c r="CN129" i="2"/>
  <c r="CV129" i="2"/>
  <c r="CO129" i="2"/>
  <c r="CP129" i="2"/>
  <c r="CQ129" i="2"/>
  <c r="CS129" i="2"/>
  <c r="CR129" i="2"/>
  <c r="CT129" i="2"/>
  <c r="CM57" i="2"/>
  <c r="CU57" i="2"/>
  <c r="CN57" i="2"/>
  <c r="CV57" i="2"/>
  <c r="CO57" i="2"/>
  <c r="CP57" i="2"/>
  <c r="CQ57" i="2"/>
  <c r="CS57" i="2"/>
  <c r="CT57" i="2"/>
  <c r="CR57" i="2"/>
  <c r="CM33" i="2"/>
  <c r="CU33" i="2"/>
  <c r="CS33" i="2"/>
  <c r="CN33" i="2"/>
  <c r="CO33" i="2"/>
  <c r="CT33" i="2"/>
  <c r="CP33" i="2"/>
  <c r="CQ33" i="2"/>
  <c r="CR33" i="2"/>
  <c r="CO150" i="2"/>
  <c r="CP150" i="2"/>
  <c r="CM150" i="2"/>
  <c r="CQ150" i="2"/>
  <c r="CR150" i="2"/>
  <c r="CS150" i="2"/>
  <c r="CU150" i="2"/>
  <c r="CT150" i="2"/>
  <c r="CV150" i="2"/>
  <c r="CN150" i="2"/>
  <c r="CQ147" i="2"/>
  <c r="CR147" i="2"/>
  <c r="CS147" i="2"/>
  <c r="CO147" i="2"/>
  <c r="CT147" i="2"/>
  <c r="CM147" i="2"/>
  <c r="CU147" i="2"/>
  <c r="CN147" i="2"/>
  <c r="CV147" i="2"/>
  <c r="CP147" i="2"/>
  <c r="CQ123" i="2"/>
  <c r="CR123" i="2"/>
  <c r="CS123" i="2"/>
  <c r="CT123" i="2"/>
  <c r="CM123" i="2"/>
  <c r="CU123" i="2"/>
  <c r="CN123" i="2"/>
  <c r="CV123" i="2"/>
  <c r="CO123" i="2"/>
  <c r="CP123" i="2"/>
  <c r="CQ99" i="2"/>
  <c r="CR99" i="2"/>
  <c r="CS99" i="2"/>
  <c r="CT99" i="2"/>
  <c r="CO99" i="2"/>
  <c r="CM99" i="2"/>
  <c r="CU99" i="2"/>
  <c r="CN99" i="2"/>
  <c r="CV99" i="2"/>
  <c r="CP99" i="2"/>
  <c r="CQ75" i="2"/>
  <c r="CR75" i="2"/>
  <c r="CO75" i="2"/>
  <c r="CS75" i="2"/>
  <c r="CT75" i="2"/>
  <c r="CM75" i="2"/>
  <c r="CU75" i="2"/>
  <c r="CN75" i="2"/>
  <c r="CV75" i="2"/>
  <c r="CP75" i="2"/>
  <c r="CQ51" i="2"/>
  <c r="CP51" i="2"/>
  <c r="CR51" i="2"/>
  <c r="CS51" i="2"/>
  <c r="CT51" i="2"/>
  <c r="CO51" i="2"/>
  <c r="CM51" i="2"/>
  <c r="CU51" i="2"/>
  <c r="CN51" i="2"/>
  <c r="CV51" i="2"/>
  <c r="CM21" i="2"/>
  <c r="CU21" i="2"/>
  <c r="CS21" i="2"/>
  <c r="CN21" i="2"/>
  <c r="CO21" i="2"/>
  <c r="CP21" i="2"/>
  <c r="CQ21" i="2"/>
  <c r="CT21" i="2"/>
  <c r="CR21" i="2"/>
  <c r="CR12" i="2"/>
  <c r="CO12" i="2"/>
  <c r="CP12" i="2"/>
  <c r="CQ12" i="2"/>
  <c r="CM141" i="2"/>
  <c r="CU141" i="2"/>
  <c r="CN141" i="2"/>
  <c r="CV141" i="2"/>
  <c r="CO141" i="2"/>
  <c r="CP141" i="2"/>
  <c r="CS141" i="2"/>
  <c r="CQ141" i="2"/>
  <c r="CR141" i="2"/>
  <c r="CT141" i="2"/>
  <c r="CM117" i="2"/>
  <c r="CU117" i="2"/>
  <c r="CN117" i="2"/>
  <c r="CV117" i="2"/>
  <c r="CO117" i="2"/>
  <c r="CP117" i="2"/>
  <c r="CQ117" i="2"/>
  <c r="CS117" i="2"/>
  <c r="CR117" i="2"/>
  <c r="CT117" i="2"/>
  <c r="CM93" i="2"/>
  <c r="CU93" i="2"/>
  <c r="CN93" i="2"/>
  <c r="CV93" i="2"/>
  <c r="CO93" i="2"/>
  <c r="CS93" i="2"/>
  <c r="CP93" i="2"/>
  <c r="CQ93" i="2"/>
  <c r="CT93" i="2"/>
  <c r="CR93" i="2"/>
  <c r="CM69" i="2"/>
  <c r="CU69" i="2"/>
  <c r="CN69" i="2"/>
  <c r="CV69" i="2"/>
  <c r="CO69" i="2"/>
  <c r="CP69" i="2"/>
  <c r="CS69" i="2"/>
  <c r="CQ69" i="2"/>
  <c r="CT69" i="2"/>
  <c r="CR69" i="2"/>
  <c r="CM45" i="2"/>
  <c r="CU45" i="2"/>
  <c r="CS45" i="2"/>
  <c r="CN45" i="2"/>
  <c r="CV45" i="2"/>
  <c r="CO45" i="2"/>
  <c r="CP45" i="2"/>
  <c r="CQ45" i="2"/>
  <c r="CT45" i="2"/>
  <c r="CR45" i="2"/>
  <c r="CS84" i="2"/>
  <c r="CT84" i="2"/>
  <c r="CR84" i="2"/>
  <c r="CM84" i="2"/>
  <c r="CU84" i="2"/>
  <c r="CN84" i="2"/>
  <c r="CV84" i="2"/>
  <c r="CQ84" i="2"/>
  <c r="CO84" i="2"/>
  <c r="CP84" i="2"/>
  <c r="CS144" i="2"/>
  <c r="CQ144" i="2"/>
  <c r="CT144" i="2"/>
  <c r="CM144" i="2"/>
  <c r="CU144" i="2"/>
  <c r="CN144" i="2"/>
  <c r="CV144" i="2"/>
  <c r="CO144" i="2"/>
  <c r="CP144" i="2"/>
  <c r="CR144" i="2"/>
  <c r="CS96" i="2"/>
  <c r="CT96" i="2"/>
  <c r="CR96" i="2"/>
  <c r="CM96" i="2"/>
  <c r="CU96" i="2"/>
  <c r="CN96" i="2"/>
  <c r="CV96" i="2"/>
  <c r="CO96" i="2"/>
  <c r="CP96" i="2"/>
  <c r="CQ96" i="2"/>
  <c r="CS48" i="2"/>
  <c r="CT48" i="2"/>
  <c r="CM48" i="2"/>
  <c r="CU48" i="2"/>
  <c r="CN48" i="2"/>
  <c r="CV48" i="2"/>
  <c r="CO48" i="2"/>
  <c r="CP48" i="2"/>
  <c r="CQ48" i="2"/>
  <c r="CR48" i="2"/>
  <c r="CO18" i="2"/>
  <c r="CP18" i="2"/>
  <c r="CQ18" i="2"/>
  <c r="CR18" i="2"/>
  <c r="CO138" i="2"/>
  <c r="CP138" i="2"/>
  <c r="CQ138" i="2"/>
  <c r="CR138" i="2"/>
  <c r="CS138" i="2"/>
  <c r="CU138" i="2"/>
  <c r="CT138" i="2"/>
  <c r="CM138" i="2"/>
  <c r="CN138" i="2"/>
  <c r="CV138" i="2"/>
  <c r="CO114" i="2"/>
  <c r="CU114" i="2"/>
  <c r="CN114" i="2"/>
  <c r="CP114" i="2"/>
  <c r="CQ114" i="2"/>
  <c r="CR114" i="2"/>
  <c r="CM114" i="2"/>
  <c r="CS114" i="2"/>
  <c r="CT114" i="2"/>
  <c r="CV114" i="2"/>
  <c r="CO90" i="2"/>
  <c r="CV90" i="2"/>
  <c r="CP90" i="2"/>
  <c r="CM90" i="2"/>
  <c r="CQ90" i="2"/>
  <c r="CN90" i="2"/>
  <c r="CR90" i="2"/>
  <c r="CS90" i="2"/>
  <c r="CU90" i="2"/>
  <c r="CT90" i="2"/>
  <c r="CO66" i="2"/>
  <c r="CP66" i="2"/>
  <c r="CN66" i="2"/>
  <c r="CQ66" i="2"/>
  <c r="CU66" i="2"/>
  <c r="CV66" i="2"/>
  <c r="CR66" i="2"/>
  <c r="CS66" i="2"/>
  <c r="CT66" i="2"/>
  <c r="CM66" i="2"/>
  <c r="CO42" i="2"/>
  <c r="CP42" i="2"/>
  <c r="CN42" i="2"/>
  <c r="CQ42" i="2"/>
  <c r="CM42" i="2"/>
  <c r="CV42" i="2"/>
  <c r="CR42" i="2"/>
  <c r="CS42" i="2"/>
  <c r="CU42" i="2"/>
  <c r="CT42" i="2"/>
  <c r="CM9" i="2"/>
  <c r="EB27" i="2"/>
  <c r="M84" i="2"/>
  <c r="M87" i="2"/>
  <c r="M90" i="2"/>
  <c r="M93" i="2"/>
  <c r="M96" i="2"/>
  <c r="M99" i="2"/>
  <c r="M102" i="2"/>
  <c r="M105" i="2"/>
  <c r="M108" i="2"/>
  <c r="M111" i="2"/>
  <c r="M114" i="2"/>
  <c r="M117" i="2"/>
  <c r="M120" i="2"/>
  <c r="M123" i="2"/>
  <c r="M126" i="2"/>
  <c r="M129" i="2"/>
  <c r="M132" i="2"/>
  <c r="M135" i="2"/>
  <c r="M138" i="2"/>
  <c r="M141" i="2"/>
  <c r="M144" i="2"/>
  <c r="M147" i="2"/>
  <c r="M150" i="2"/>
  <c r="M153" i="2"/>
  <c r="M156" i="2"/>
  <c r="M54" i="2"/>
  <c r="M57" i="2"/>
  <c r="M60" i="2"/>
  <c r="M63" i="2"/>
  <c r="M66" i="2"/>
  <c r="M69" i="2"/>
  <c r="M72" i="2"/>
  <c r="M75" i="2"/>
  <c r="M78" i="2"/>
  <c r="M81" i="2"/>
  <c r="BM18" i="2"/>
  <c r="DJ141" i="2" l="1"/>
  <c r="CR249" i="2"/>
  <c r="DJ84" i="2"/>
  <c r="DD249" i="2"/>
  <c r="CX156" i="2"/>
  <c r="DC249" i="2"/>
  <c r="DJ138" i="2"/>
  <c r="DA249" i="2"/>
  <c r="CQ249" i="2"/>
  <c r="DJ45" i="2"/>
  <c r="DJ78" i="2"/>
  <c r="DJ63" i="2"/>
  <c r="DB249" i="2"/>
  <c r="CP249" i="2"/>
  <c r="CO249" i="2"/>
  <c r="AI72" i="2"/>
  <c r="AM72" i="2"/>
  <c r="AI126" i="2"/>
  <c r="AM126" i="2"/>
  <c r="AI99" i="2"/>
  <c r="AM99" i="2"/>
  <c r="AI105" i="2"/>
  <c r="AM105" i="2"/>
  <c r="AI150" i="2"/>
  <c r="AM150" i="2"/>
  <c r="AI66" i="2"/>
  <c r="AM66" i="2"/>
  <c r="AI123" i="2"/>
  <c r="AM123" i="2"/>
  <c r="AI63" i="2"/>
  <c r="AM63" i="2"/>
  <c r="AI144" i="2"/>
  <c r="AM144" i="2"/>
  <c r="AI120" i="2"/>
  <c r="AM120" i="2"/>
  <c r="AI96" i="2"/>
  <c r="AM96" i="2"/>
  <c r="AI69" i="2"/>
  <c r="AM69" i="2"/>
  <c r="AI102" i="2"/>
  <c r="AM102" i="2"/>
  <c r="AI147" i="2"/>
  <c r="AM147" i="2"/>
  <c r="AI60" i="2"/>
  <c r="AM60" i="2"/>
  <c r="AI141" i="2"/>
  <c r="AM141" i="2"/>
  <c r="AI117" i="2"/>
  <c r="AM117" i="2"/>
  <c r="AI93" i="2"/>
  <c r="AM93" i="2"/>
  <c r="DJ93" i="2"/>
  <c r="DJ18" i="2"/>
  <c r="AI129" i="2"/>
  <c r="AM129" i="2"/>
  <c r="AI81" i="2"/>
  <c r="AM81" i="2"/>
  <c r="AI57" i="2"/>
  <c r="AM57" i="2"/>
  <c r="AI138" i="2"/>
  <c r="AM138" i="2"/>
  <c r="AI114" i="2"/>
  <c r="AM114" i="2"/>
  <c r="AI90" i="2"/>
  <c r="AM90" i="2"/>
  <c r="DJ66" i="2"/>
  <c r="AI153" i="2"/>
  <c r="AM153" i="2"/>
  <c r="AI78" i="2"/>
  <c r="AM78" i="2"/>
  <c r="AI135" i="2"/>
  <c r="AM135" i="2"/>
  <c r="AI111" i="2"/>
  <c r="AM111" i="2"/>
  <c r="AI87" i="2"/>
  <c r="AM87" i="2"/>
  <c r="DJ21" i="2"/>
  <c r="B105" i="2"/>
  <c r="A60" i="3"/>
  <c r="AI54" i="2"/>
  <c r="AM54" i="2"/>
  <c r="AI75" i="2"/>
  <c r="AM75" i="2"/>
  <c r="AI156" i="2"/>
  <c r="AM156" i="2"/>
  <c r="AI132" i="2"/>
  <c r="AM132" i="2"/>
  <c r="AI108" i="2"/>
  <c r="AM108" i="2"/>
  <c r="AI84" i="2"/>
  <c r="AM84" i="2"/>
  <c r="DJ81" i="2"/>
  <c r="DJ60" i="2"/>
  <c r="CX102" i="2"/>
  <c r="DJ69" i="2"/>
  <c r="DJ126" i="2"/>
  <c r="DJ99" i="2"/>
  <c r="CX75" i="2"/>
  <c r="DJ144" i="2"/>
  <c r="CX96" i="2"/>
  <c r="CX114" i="2"/>
  <c r="DJ96" i="2"/>
  <c r="CX138" i="2"/>
  <c r="CX48" i="2"/>
  <c r="DJ117" i="2"/>
  <c r="DJ39" i="2"/>
  <c r="DJ75" i="2"/>
  <c r="CX135" i="2"/>
  <c r="DJ153" i="2"/>
  <c r="DJ72" i="2"/>
  <c r="DJ90" i="2"/>
  <c r="DJ123" i="2"/>
  <c r="DJ24" i="2"/>
  <c r="DJ114" i="2"/>
  <c r="DJ147" i="2"/>
  <c r="DJ150" i="2"/>
  <c r="DJ102" i="2"/>
  <c r="DJ156" i="2"/>
  <c r="DJ87" i="2"/>
  <c r="DJ33" i="2"/>
  <c r="DJ108" i="2"/>
  <c r="CX57" i="2"/>
  <c r="DJ120" i="2"/>
  <c r="DJ51" i="2"/>
  <c r="DJ129" i="2"/>
  <c r="DJ111" i="2"/>
  <c r="DJ42" i="2"/>
  <c r="DJ48" i="2"/>
  <c r="DI156" i="2"/>
  <c r="DO156" i="2" s="1"/>
  <c r="DJ135" i="2"/>
  <c r="DJ57" i="2"/>
  <c r="DJ132" i="2"/>
  <c r="CX117" i="2"/>
  <c r="CX129" i="2"/>
  <c r="CX81" i="2"/>
  <c r="CX39" i="2"/>
  <c r="CX147" i="2"/>
  <c r="CX90" i="2"/>
  <c r="CX87" i="2"/>
  <c r="CX99" i="2"/>
  <c r="CX108" i="2"/>
  <c r="CX51" i="2"/>
  <c r="CX60" i="2"/>
  <c r="CX45" i="2"/>
  <c r="CX132" i="2"/>
  <c r="CX141" i="2"/>
  <c r="CX24" i="2"/>
  <c r="CX153" i="2"/>
  <c r="CX144" i="2"/>
  <c r="CX123" i="2"/>
  <c r="CX33" i="2"/>
  <c r="CX63" i="2"/>
  <c r="CX42" i="2"/>
  <c r="CX69" i="2"/>
  <c r="CX150" i="2"/>
  <c r="CX72" i="2"/>
  <c r="CX105" i="2"/>
  <c r="CX84" i="2"/>
  <c r="CX66" i="2"/>
  <c r="CX93" i="2"/>
  <c r="CX21" i="2"/>
  <c r="CX54" i="2"/>
  <c r="CX78" i="2"/>
  <c r="CX126" i="2"/>
  <c r="CX111" i="2"/>
  <c r="CX120" i="2"/>
  <c r="AJ90" i="2"/>
  <c r="AJ81" i="2"/>
  <c r="AJ78" i="2"/>
  <c r="AJ54" i="2"/>
  <c r="AJ135" i="2"/>
  <c r="AJ111" i="2"/>
  <c r="AJ87" i="2"/>
  <c r="AJ114" i="2"/>
  <c r="AJ75" i="2"/>
  <c r="AJ156" i="2"/>
  <c r="AJ132" i="2"/>
  <c r="AJ108" i="2"/>
  <c r="AJ84" i="2"/>
  <c r="AJ153" i="2"/>
  <c r="AJ69" i="2"/>
  <c r="AJ150" i="2"/>
  <c r="AJ126" i="2"/>
  <c r="AJ102" i="2"/>
  <c r="AJ138" i="2"/>
  <c r="AJ129" i="2"/>
  <c r="AJ66" i="2"/>
  <c r="AJ147" i="2"/>
  <c r="AJ123" i="2"/>
  <c r="AJ99" i="2"/>
  <c r="AJ57" i="2"/>
  <c r="AJ72" i="2"/>
  <c r="AJ63" i="2"/>
  <c r="AJ144" i="2"/>
  <c r="AJ120" i="2"/>
  <c r="AJ96" i="2"/>
  <c r="AJ105" i="2"/>
  <c r="AJ60" i="2"/>
  <c r="AJ141" i="2"/>
  <c r="AJ117" i="2"/>
  <c r="AJ93" i="2"/>
  <c r="CH123" i="2"/>
  <c r="DT123" i="2" s="1"/>
  <c r="CH150" i="2"/>
  <c r="DT150" i="2" s="1"/>
  <c r="CH66" i="2"/>
  <c r="DT66" i="2" s="1"/>
  <c r="CH144" i="2"/>
  <c r="DT144" i="2" s="1"/>
  <c r="CH69" i="2"/>
  <c r="DT69" i="2" s="1"/>
  <c r="CH102" i="2"/>
  <c r="DT102" i="2" s="1"/>
  <c r="CH120" i="2"/>
  <c r="DT120" i="2" s="1"/>
  <c r="CH60" i="2"/>
  <c r="DT60" i="2" s="1"/>
  <c r="CH93" i="2"/>
  <c r="DT93" i="2" s="1"/>
  <c r="CH81" i="2"/>
  <c r="DT81" i="2" s="1"/>
  <c r="CH57" i="2"/>
  <c r="DT57" i="2" s="1"/>
  <c r="CH138" i="2"/>
  <c r="DT138" i="2" s="1"/>
  <c r="CH114" i="2"/>
  <c r="DT114" i="2" s="1"/>
  <c r="CH90" i="2"/>
  <c r="DT90" i="2" s="1"/>
  <c r="CH126" i="2"/>
  <c r="DT126" i="2" s="1"/>
  <c r="CH99" i="2"/>
  <c r="DT99" i="2" s="1"/>
  <c r="CH63" i="2"/>
  <c r="DT63" i="2" s="1"/>
  <c r="CH96" i="2"/>
  <c r="DT96" i="2" s="1"/>
  <c r="CH141" i="2"/>
  <c r="DT141" i="2" s="1"/>
  <c r="CH117" i="2"/>
  <c r="DT117" i="2" s="1"/>
  <c r="CH78" i="2"/>
  <c r="DT78" i="2" s="1"/>
  <c r="CH54" i="2"/>
  <c r="CH135" i="2"/>
  <c r="DT135" i="2" s="1"/>
  <c r="CH111" i="2"/>
  <c r="DT111" i="2" s="1"/>
  <c r="CH87" i="2"/>
  <c r="DT87" i="2" s="1"/>
  <c r="CH84" i="2"/>
  <c r="DT84" i="2" s="1"/>
  <c r="CH147" i="2"/>
  <c r="DT147" i="2" s="1"/>
  <c r="CH75" i="2"/>
  <c r="DT75" i="2" s="1"/>
  <c r="CH156" i="2"/>
  <c r="DT156" i="2" s="1"/>
  <c r="CH132" i="2"/>
  <c r="DT132" i="2" s="1"/>
  <c r="CH108" i="2"/>
  <c r="DT108" i="2" s="1"/>
  <c r="CH72" i="2"/>
  <c r="DT72" i="2" s="1"/>
  <c r="CH153" i="2"/>
  <c r="DT153" i="2" s="1"/>
  <c r="CH129" i="2"/>
  <c r="DT129" i="2" s="1"/>
  <c r="CH105" i="2"/>
  <c r="DT105" i="2" s="1"/>
  <c r="DV27" i="2"/>
  <c r="DW27" i="2" s="1"/>
  <c r="DI135" i="2"/>
  <c r="DO135" i="2" s="1"/>
  <c r="DI39" i="2"/>
  <c r="DO39" i="2" s="1"/>
  <c r="DI51" i="2"/>
  <c r="DO51" i="2" s="1"/>
  <c r="DI63" i="2"/>
  <c r="DO63" i="2" s="1"/>
  <c r="DI48" i="2"/>
  <c r="DO48" i="2" s="1"/>
  <c r="DI60" i="2"/>
  <c r="DO60" i="2" s="1"/>
  <c r="DI72" i="2"/>
  <c r="DO72" i="2" s="1"/>
  <c r="DI84" i="2"/>
  <c r="DO84" i="2" s="1"/>
  <c r="DI96" i="2"/>
  <c r="DO96" i="2" s="1"/>
  <c r="DI108" i="2"/>
  <c r="DO108" i="2" s="1"/>
  <c r="DI42" i="2"/>
  <c r="DO42" i="2" s="1"/>
  <c r="DI54" i="2"/>
  <c r="DO54" i="2" s="1"/>
  <c r="DI66" i="2"/>
  <c r="DO66" i="2" s="1"/>
  <c r="DI78" i="2"/>
  <c r="DO78" i="2" s="1"/>
  <c r="DI90" i="2"/>
  <c r="DO90" i="2" s="1"/>
  <c r="DI102" i="2"/>
  <c r="DO102" i="2" s="1"/>
  <c r="DI114" i="2"/>
  <c r="DO114" i="2" s="1"/>
  <c r="DI126" i="2"/>
  <c r="DO126" i="2" s="1"/>
  <c r="DI138" i="2"/>
  <c r="DO138" i="2" s="1"/>
  <c r="DI150" i="2"/>
  <c r="DO150" i="2" s="1"/>
  <c r="CW48" i="2"/>
  <c r="DN48" i="2" s="1"/>
  <c r="CW60" i="2"/>
  <c r="DN60" i="2" s="1"/>
  <c r="CW72" i="2"/>
  <c r="DN72" i="2" s="1"/>
  <c r="CW84" i="2"/>
  <c r="DN84" i="2" s="1"/>
  <c r="CW96" i="2"/>
  <c r="DN96" i="2" s="1"/>
  <c r="CW108" i="2"/>
  <c r="DN108" i="2" s="1"/>
  <c r="CW120" i="2"/>
  <c r="DN120" i="2" s="1"/>
  <c r="CW132" i="2"/>
  <c r="DN132" i="2" s="1"/>
  <c r="CW144" i="2"/>
  <c r="DN144" i="2" s="1"/>
  <c r="CW156" i="2"/>
  <c r="DN156" i="2" s="1"/>
  <c r="CW42" i="2"/>
  <c r="CW54" i="2"/>
  <c r="DN54" i="2" s="1"/>
  <c r="CW66" i="2"/>
  <c r="DN66" i="2" s="1"/>
  <c r="DI120" i="2"/>
  <c r="DO120" i="2" s="1"/>
  <c r="DI132" i="2"/>
  <c r="DO132" i="2" s="1"/>
  <c r="DI144" i="2"/>
  <c r="DO144" i="2" s="1"/>
  <c r="CW78" i="2"/>
  <c r="DN78" i="2" s="1"/>
  <c r="CW90" i="2"/>
  <c r="DN90" i="2" s="1"/>
  <c r="CW102" i="2"/>
  <c r="DN102" i="2" s="1"/>
  <c r="CW114" i="2"/>
  <c r="DN114" i="2" s="1"/>
  <c r="CW126" i="2"/>
  <c r="DN126" i="2" s="1"/>
  <c r="CW138" i="2"/>
  <c r="DN138" i="2" s="1"/>
  <c r="CW150" i="2"/>
  <c r="DN150" i="2" s="1"/>
  <c r="CW135" i="2"/>
  <c r="DN135" i="2" s="1"/>
  <c r="CW57" i="2"/>
  <c r="DN57" i="2" s="1"/>
  <c r="CW81" i="2"/>
  <c r="DN81" i="2" s="1"/>
  <c r="CW105" i="2"/>
  <c r="DN105" i="2" s="1"/>
  <c r="CW129" i="2"/>
  <c r="DN129" i="2" s="1"/>
  <c r="CW39" i="2"/>
  <c r="CW51" i="2"/>
  <c r="DN51" i="2" s="1"/>
  <c r="CW63" i="2"/>
  <c r="DN63" i="2" s="1"/>
  <c r="CW75" i="2"/>
  <c r="DN75" i="2" s="1"/>
  <c r="CW87" i="2"/>
  <c r="DN87" i="2" s="1"/>
  <c r="CW99" i="2"/>
  <c r="DN99" i="2" s="1"/>
  <c r="CW111" i="2"/>
  <c r="DN111" i="2" s="1"/>
  <c r="CW123" i="2"/>
  <c r="DN123" i="2" s="1"/>
  <c r="CW147" i="2"/>
  <c r="DN147" i="2" s="1"/>
  <c r="CW45" i="2"/>
  <c r="DN45" i="2" s="1"/>
  <c r="CW69" i="2"/>
  <c r="DN69" i="2" s="1"/>
  <c r="CW93" i="2"/>
  <c r="DN93" i="2" s="1"/>
  <c r="CW117" i="2"/>
  <c r="DN117" i="2" s="1"/>
  <c r="CW153" i="2"/>
  <c r="DN153" i="2" s="1"/>
  <c r="CW141" i="2"/>
  <c r="DN141" i="2" s="1"/>
  <c r="DI57" i="2"/>
  <c r="DO57" i="2" s="1"/>
  <c r="DI81" i="2"/>
  <c r="DO81" i="2" s="1"/>
  <c r="DI105" i="2"/>
  <c r="DO105" i="2" s="1"/>
  <c r="DI129" i="2"/>
  <c r="DO129" i="2" s="1"/>
  <c r="DI75" i="2"/>
  <c r="DO75" i="2" s="1"/>
  <c r="DI87" i="2"/>
  <c r="DO87" i="2" s="1"/>
  <c r="DI99" i="2"/>
  <c r="DO99" i="2" s="1"/>
  <c r="DI111" i="2"/>
  <c r="DO111" i="2" s="1"/>
  <c r="DI123" i="2"/>
  <c r="DO123" i="2" s="1"/>
  <c r="DI147" i="2"/>
  <c r="DO147" i="2" s="1"/>
  <c r="DI45" i="2"/>
  <c r="DO45" i="2" s="1"/>
  <c r="DI69" i="2"/>
  <c r="DO69" i="2" s="1"/>
  <c r="DI93" i="2"/>
  <c r="DO93" i="2" s="1"/>
  <c r="DI117" i="2"/>
  <c r="DO117" i="2" s="1"/>
  <c r="DI153" i="2"/>
  <c r="DO153" i="2" s="1"/>
  <c r="DI141" i="2"/>
  <c r="DO141" i="2" s="1"/>
  <c r="AF138" i="2"/>
  <c r="DL138" i="2" s="1"/>
  <c r="AF90" i="2"/>
  <c r="AF60" i="2"/>
  <c r="AF141" i="2"/>
  <c r="AF117" i="2"/>
  <c r="DL117" i="2" s="1"/>
  <c r="AF93" i="2"/>
  <c r="AF78" i="2"/>
  <c r="AF135" i="2"/>
  <c r="AF75" i="2"/>
  <c r="AF132" i="2"/>
  <c r="AF108" i="2"/>
  <c r="AF84" i="2"/>
  <c r="AF156" i="2"/>
  <c r="AF72" i="2"/>
  <c r="AF153" i="2"/>
  <c r="AF129" i="2"/>
  <c r="AF105" i="2"/>
  <c r="DL105" i="2" s="1"/>
  <c r="AF81" i="2"/>
  <c r="AF87" i="2"/>
  <c r="AF69" i="2"/>
  <c r="DL69" i="2" s="1"/>
  <c r="AF150" i="2"/>
  <c r="AF126" i="2"/>
  <c r="AF102" i="2"/>
  <c r="AF54" i="2"/>
  <c r="AF66" i="2"/>
  <c r="DL66" i="2" s="1"/>
  <c r="AF147" i="2"/>
  <c r="DL147" i="2" s="1"/>
  <c r="AF123" i="2"/>
  <c r="AF99" i="2"/>
  <c r="AF57" i="2"/>
  <c r="AF114" i="2"/>
  <c r="AF111" i="2"/>
  <c r="DL111" i="2" s="1"/>
  <c r="AF63" i="2"/>
  <c r="AF144" i="2"/>
  <c r="DL144" i="2" s="1"/>
  <c r="AF120" i="2"/>
  <c r="DL120" i="2" s="1"/>
  <c r="AF96" i="2"/>
  <c r="BM12" i="2"/>
  <c r="EA27" i="2"/>
  <c r="EC27" i="2" s="1"/>
  <c r="BK15" i="2"/>
  <c r="K77" i="3"/>
  <c r="G77" i="3"/>
  <c r="D77" i="3"/>
  <c r="B77" i="3"/>
  <c r="K76" i="3"/>
  <c r="G76" i="3"/>
  <c r="D76" i="3"/>
  <c r="B76" i="3"/>
  <c r="K75" i="3"/>
  <c r="G75" i="3"/>
  <c r="D75" i="3"/>
  <c r="B75" i="3"/>
  <c r="K74" i="3"/>
  <c r="G74" i="3"/>
  <c r="D74" i="3"/>
  <c r="B74" i="3"/>
  <c r="K73" i="3"/>
  <c r="G73" i="3"/>
  <c r="D73" i="3"/>
  <c r="B73" i="3"/>
  <c r="K72" i="3"/>
  <c r="G72" i="3"/>
  <c r="D72" i="3"/>
  <c r="B72" i="3"/>
  <c r="K71" i="3"/>
  <c r="G71" i="3"/>
  <c r="D71" i="3"/>
  <c r="B71" i="3"/>
  <c r="K70" i="3"/>
  <c r="G70" i="3"/>
  <c r="D70" i="3"/>
  <c r="B70" i="3"/>
  <c r="K69" i="3"/>
  <c r="G69" i="3"/>
  <c r="D69" i="3"/>
  <c r="B69" i="3"/>
  <c r="K68" i="3"/>
  <c r="G68" i="3"/>
  <c r="D68" i="3"/>
  <c r="B68" i="3"/>
  <c r="K67" i="3"/>
  <c r="G67" i="3"/>
  <c r="D67" i="3"/>
  <c r="B67" i="3"/>
  <c r="K66" i="3"/>
  <c r="G66" i="3"/>
  <c r="D66" i="3"/>
  <c r="B66" i="3"/>
  <c r="K65" i="3"/>
  <c r="G65" i="3"/>
  <c r="D65" i="3"/>
  <c r="B65" i="3"/>
  <c r="K64" i="3"/>
  <c r="G64" i="3"/>
  <c r="D64" i="3"/>
  <c r="B64" i="3"/>
  <c r="K63" i="3"/>
  <c r="G63" i="3"/>
  <c r="D63" i="3"/>
  <c r="B63" i="3"/>
  <c r="K62" i="3"/>
  <c r="G62" i="3"/>
  <c r="D62" i="3"/>
  <c r="B62" i="3"/>
  <c r="K61" i="3"/>
  <c r="G61" i="3"/>
  <c r="D61" i="3"/>
  <c r="B61" i="3"/>
  <c r="K60" i="3"/>
  <c r="G60" i="3"/>
  <c r="D60" i="3"/>
  <c r="B60" i="3"/>
  <c r="K59" i="3"/>
  <c r="G59" i="3"/>
  <c r="D59" i="3"/>
  <c r="B59" i="3"/>
  <c r="K58" i="3"/>
  <c r="G58" i="3"/>
  <c r="D58" i="3"/>
  <c r="B58" i="3"/>
  <c r="K57" i="3"/>
  <c r="G57" i="3"/>
  <c r="D57" i="3"/>
  <c r="B57" i="3"/>
  <c r="K56" i="3"/>
  <c r="G56" i="3"/>
  <c r="D56" i="3"/>
  <c r="B56" i="3"/>
  <c r="K55" i="3"/>
  <c r="G55" i="3"/>
  <c r="D55" i="3"/>
  <c r="B55" i="3"/>
  <c r="K54" i="3"/>
  <c r="G54" i="3"/>
  <c r="D54" i="3"/>
  <c r="B54" i="3"/>
  <c r="K53" i="3"/>
  <c r="G53" i="3"/>
  <c r="D53" i="3"/>
  <c r="B53" i="3"/>
  <c r="K52" i="3"/>
  <c r="G52" i="3"/>
  <c r="D52" i="3"/>
  <c r="B52" i="3"/>
  <c r="K51" i="3"/>
  <c r="G51" i="3"/>
  <c r="D51" i="3"/>
  <c r="B51" i="3"/>
  <c r="K50" i="3"/>
  <c r="G50" i="3"/>
  <c r="D50" i="3"/>
  <c r="B50" i="3"/>
  <c r="K49" i="3"/>
  <c r="G49" i="3"/>
  <c r="D49" i="3"/>
  <c r="B49" i="3"/>
  <c r="K48" i="3"/>
  <c r="G48" i="3"/>
  <c r="D48" i="3"/>
  <c r="B48" i="3"/>
  <c r="K47" i="3"/>
  <c r="G47" i="3"/>
  <c r="D47" i="3"/>
  <c r="B47" i="3"/>
  <c r="K46" i="3"/>
  <c r="G46" i="3"/>
  <c r="D46" i="3"/>
  <c r="B46" i="3"/>
  <c r="K45" i="3"/>
  <c r="G45" i="3"/>
  <c r="D45" i="3"/>
  <c r="B45" i="3"/>
  <c r="K44" i="3"/>
  <c r="G44" i="3"/>
  <c r="D44" i="3"/>
  <c r="B44" i="3"/>
  <c r="K43" i="3"/>
  <c r="G43" i="3"/>
  <c r="D43" i="3"/>
  <c r="B43" i="3"/>
  <c r="K42" i="3"/>
  <c r="G42" i="3"/>
  <c r="D42" i="3"/>
  <c r="B42" i="3"/>
  <c r="K41" i="3"/>
  <c r="G41" i="3"/>
  <c r="D41" i="3"/>
  <c r="B41" i="3"/>
  <c r="K40" i="3"/>
  <c r="G40" i="3"/>
  <c r="D40" i="3"/>
  <c r="B40" i="3"/>
  <c r="K39" i="3"/>
  <c r="G39" i="3"/>
  <c r="D39" i="3"/>
  <c r="B39" i="3"/>
  <c r="K38" i="3"/>
  <c r="G38" i="3"/>
  <c r="D38" i="3"/>
  <c r="B38" i="3"/>
  <c r="K37" i="3"/>
  <c r="G37" i="3"/>
  <c r="D37" i="3"/>
  <c r="B37" i="3"/>
  <c r="K35" i="3"/>
  <c r="H35" i="3"/>
  <c r="G35" i="3"/>
  <c r="D35" i="3"/>
  <c r="B35" i="3"/>
  <c r="K34" i="3"/>
  <c r="H34" i="3"/>
  <c r="G34" i="3"/>
  <c r="D34" i="3"/>
  <c r="B34" i="3"/>
  <c r="K33" i="3"/>
  <c r="G33" i="3"/>
  <c r="D33" i="3"/>
  <c r="B33" i="3"/>
  <c r="K32" i="3"/>
  <c r="H32" i="3"/>
  <c r="G32" i="3"/>
  <c r="D32" i="3"/>
  <c r="B32" i="3"/>
  <c r="K31" i="3"/>
  <c r="H31" i="3"/>
  <c r="G31" i="3"/>
  <c r="D31" i="3"/>
  <c r="B31" i="3"/>
  <c r="K30" i="3"/>
  <c r="H30" i="3"/>
  <c r="G30" i="3"/>
  <c r="K29" i="3"/>
  <c r="G29" i="3"/>
  <c r="D29" i="3"/>
  <c r="B29" i="3"/>
  <c r="BL18" i="2"/>
  <c r="BL15" i="2"/>
  <c r="DL102" i="2" l="1"/>
  <c r="DL63" i="2"/>
  <c r="I47" i="3" s="1"/>
  <c r="AI249" i="2"/>
  <c r="CH249" i="2"/>
  <c r="DL81" i="2"/>
  <c r="AM249" i="2"/>
  <c r="DL153" i="2"/>
  <c r="DL72" i="2"/>
  <c r="DL156" i="2"/>
  <c r="I78" i="3" s="1"/>
  <c r="DL84" i="2"/>
  <c r="DL135" i="2"/>
  <c r="DL96" i="2"/>
  <c r="DL150" i="2"/>
  <c r="DL126" i="2"/>
  <c r="B108" i="2"/>
  <c r="A61" i="3"/>
  <c r="DL57" i="2"/>
  <c r="DL141" i="2"/>
  <c r="DL90" i="2"/>
  <c r="DL75" i="2"/>
  <c r="DL123" i="2"/>
  <c r="DL87" i="2"/>
  <c r="DL78" i="2"/>
  <c r="DL132" i="2"/>
  <c r="DL93" i="2"/>
  <c r="DL99" i="2"/>
  <c r="DL54" i="2"/>
  <c r="DL129" i="2"/>
  <c r="DL108" i="2"/>
  <c r="DL60" i="2"/>
  <c r="DL114" i="2"/>
  <c r="BW12" i="2"/>
  <c r="BW249" i="2" s="1"/>
  <c r="DR15" i="2"/>
  <c r="CN15" i="2"/>
  <c r="CX15" i="2" s="1"/>
  <c r="DR18" i="2"/>
  <c r="CN18" i="2"/>
  <c r="CX18" i="2" s="1"/>
  <c r="CM15" i="2"/>
  <c r="CG72" i="2"/>
  <c r="DS72" i="2" s="1"/>
  <c r="CG144" i="2"/>
  <c r="DS144" i="2" s="1"/>
  <c r="CG147" i="2"/>
  <c r="DS147" i="2" s="1"/>
  <c r="CG141" i="2"/>
  <c r="DS141" i="2" s="1"/>
  <c r="CG111" i="2"/>
  <c r="DS111" i="2" s="1"/>
  <c r="CG60" i="2"/>
  <c r="DS60" i="2" s="1"/>
  <c r="CG105" i="2"/>
  <c r="DS105" i="2" s="1"/>
  <c r="CG108" i="2"/>
  <c r="DS108" i="2" s="1"/>
  <c r="CG135" i="2"/>
  <c r="DS135" i="2" s="1"/>
  <c r="CG126" i="2"/>
  <c r="DS126" i="2" s="1"/>
  <c r="CG57" i="2"/>
  <c r="DS57" i="2" s="1"/>
  <c r="CG120" i="2"/>
  <c r="DS120" i="2" s="1"/>
  <c r="CG66" i="2"/>
  <c r="DS66" i="2" s="1"/>
  <c r="CG117" i="2"/>
  <c r="DS117" i="2" s="1"/>
  <c r="CG138" i="2"/>
  <c r="DS138" i="2" s="1"/>
  <c r="DP102" i="2"/>
  <c r="L60" i="3" s="1"/>
  <c r="CG129" i="2"/>
  <c r="DS129" i="2" s="1"/>
  <c r="CG132" i="2"/>
  <c r="DS132" i="2" s="1"/>
  <c r="CG84" i="2"/>
  <c r="DS84" i="2" s="1"/>
  <c r="CG54" i="2"/>
  <c r="CG96" i="2"/>
  <c r="DS96" i="2" s="1"/>
  <c r="CG90" i="2"/>
  <c r="DS90" i="2" s="1"/>
  <c r="CG81" i="2"/>
  <c r="DS81" i="2" s="1"/>
  <c r="CG102" i="2"/>
  <c r="DS102" i="2" s="1"/>
  <c r="CG150" i="2"/>
  <c r="DS150" i="2" s="1"/>
  <c r="CG75" i="2"/>
  <c r="DS75" i="2" s="1"/>
  <c r="CG99" i="2"/>
  <c r="DS99" i="2" s="1"/>
  <c r="DP90" i="2"/>
  <c r="L56" i="3" s="1"/>
  <c r="DP72" i="2"/>
  <c r="L50" i="3" s="1"/>
  <c r="CG87" i="2"/>
  <c r="DS87" i="2" s="1"/>
  <c r="DP78" i="2"/>
  <c r="L52" i="3" s="1"/>
  <c r="CG153" i="2"/>
  <c r="DS153" i="2" s="1"/>
  <c r="CG156" i="2"/>
  <c r="DS156" i="2" s="1"/>
  <c r="CG78" i="2"/>
  <c r="DS78" i="2" s="1"/>
  <c r="CG63" i="2"/>
  <c r="DS63" i="2" s="1"/>
  <c r="CG114" i="2"/>
  <c r="DS114" i="2" s="1"/>
  <c r="CG93" i="2"/>
  <c r="DS93" i="2" s="1"/>
  <c r="CG69" i="2"/>
  <c r="DS69" i="2" s="1"/>
  <c r="CG123" i="2"/>
  <c r="DS123" i="2" s="1"/>
  <c r="DT54" i="2"/>
  <c r="DT249" i="2" s="1"/>
  <c r="DP138" i="2"/>
  <c r="L72" i="3" s="1"/>
  <c r="CI57" i="2"/>
  <c r="DU57" i="2" s="1"/>
  <c r="CI105" i="2"/>
  <c r="DU105" i="2" s="1"/>
  <c r="CI117" i="2"/>
  <c r="DU117" i="2" s="1"/>
  <c r="CI138" i="2"/>
  <c r="DU138" i="2" s="1"/>
  <c r="CI144" i="2"/>
  <c r="DU144" i="2" s="1"/>
  <c r="CI156" i="2"/>
  <c r="DU156" i="2" s="1"/>
  <c r="CI63" i="2"/>
  <c r="DU63" i="2" s="1"/>
  <c r="CI99" i="2"/>
  <c r="DU99" i="2" s="1"/>
  <c r="CI54" i="2"/>
  <c r="CI69" i="2"/>
  <c r="DU69" i="2" s="1"/>
  <c r="CI129" i="2"/>
  <c r="DU129" i="2" s="1"/>
  <c r="CI84" i="2"/>
  <c r="DU84" i="2" s="1"/>
  <c r="CI135" i="2"/>
  <c r="DU135" i="2" s="1"/>
  <c r="CI141" i="2"/>
  <c r="DU141" i="2" s="1"/>
  <c r="CI66" i="2"/>
  <c r="DU66" i="2" s="1"/>
  <c r="CI96" i="2"/>
  <c r="DU96" i="2" s="1"/>
  <c r="CI123" i="2"/>
  <c r="DU123" i="2" s="1"/>
  <c r="CI87" i="2"/>
  <c r="DU87" i="2" s="1"/>
  <c r="CI153" i="2"/>
  <c r="DU153" i="2" s="1"/>
  <c r="CI108" i="2"/>
  <c r="DU108" i="2" s="1"/>
  <c r="CI60" i="2"/>
  <c r="DU60" i="2" s="1"/>
  <c r="CI150" i="2"/>
  <c r="DU150" i="2" s="1"/>
  <c r="CI111" i="2"/>
  <c r="DU111" i="2" s="1"/>
  <c r="CI102" i="2"/>
  <c r="DU102" i="2" s="1"/>
  <c r="CI78" i="2"/>
  <c r="DU78" i="2" s="1"/>
  <c r="CI75" i="2"/>
  <c r="DU75" i="2" s="1"/>
  <c r="CI120" i="2"/>
  <c r="DU120" i="2" s="1"/>
  <c r="CI114" i="2"/>
  <c r="DU114" i="2" s="1"/>
  <c r="CI147" i="2"/>
  <c r="DU147" i="2" s="1"/>
  <c r="CI126" i="2"/>
  <c r="DU126" i="2" s="1"/>
  <c r="CI81" i="2"/>
  <c r="DU81" i="2" s="1"/>
  <c r="CI72" i="2"/>
  <c r="DU72" i="2" s="1"/>
  <c r="CI132" i="2"/>
  <c r="DU132" i="2" s="1"/>
  <c r="CI93" i="2"/>
  <c r="DU93" i="2" s="1"/>
  <c r="CI90" i="2"/>
  <c r="DU90" i="2" s="1"/>
  <c r="DP126" i="2"/>
  <c r="L68" i="3" s="1"/>
  <c r="DP96" i="2"/>
  <c r="L58" i="3" s="1"/>
  <c r="DP84" i="2"/>
  <c r="L54" i="3" s="1"/>
  <c r="DP135" i="2"/>
  <c r="L71" i="3" s="1"/>
  <c r="DP114" i="2"/>
  <c r="L64" i="3" s="1"/>
  <c r="DP144" i="2"/>
  <c r="L74" i="3" s="1"/>
  <c r="DP60" i="2"/>
  <c r="L46" i="3" s="1"/>
  <c r="DP51" i="2"/>
  <c r="L43" i="3" s="1"/>
  <c r="DP108" i="2"/>
  <c r="L62" i="3" s="1"/>
  <c r="DP132" i="2"/>
  <c r="L70" i="3" s="1"/>
  <c r="DP69" i="2"/>
  <c r="L49" i="3" s="1"/>
  <c r="DP63" i="2"/>
  <c r="L47" i="3" s="1"/>
  <c r="DP156" i="2"/>
  <c r="L78" i="3" s="1"/>
  <c r="DP150" i="2"/>
  <c r="L76" i="3" s="1"/>
  <c r="DP123" i="2"/>
  <c r="L67" i="3" s="1"/>
  <c r="DP129" i="2"/>
  <c r="L69" i="3" s="1"/>
  <c r="DP120" i="2"/>
  <c r="L66" i="3" s="1"/>
  <c r="DP147" i="2"/>
  <c r="L75" i="3" s="1"/>
  <c r="DP141" i="2"/>
  <c r="L73" i="3" s="1"/>
  <c r="DP111" i="2"/>
  <c r="L63" i="3" s="1"/>
  <c r="DP105" i="2"/>
  <c r="L61" i="3" s="1"/>
  <c r="DP153" i="2"/>
  <c r="L77" i="3" s="1"/>
  <c r="DP99" i="2"/>
  <c r="L59" i="3" s="1"/>
  <c r="DP81" i="2"/>
  <c r="L53" i="3" s="1"/>
  <c r="DP66" i="2"/>
  <c r="L48" i="3" s="1"/>
  <c r="DP117" i="2"/>
  <c r="L65" i="3" s="1"/>
  <c r="DP87" i="2"/>
  <c r="L55" i="3" s="1"/>
  <c r="DP57" i="2"/>
  <c r="L45" i="3" s="1"/>
  <c r="DP54" i="2"/>
  <c r="L44" i="3" s="1"/>
  <c r="DP45" i="2"/>
  <c r="L41" i="3" s="1"/>
  <c r="DP48" i="2"/>
  <c r="L42" i="3" s="1"/>
  <c r="DP93" i="2"/>
  <c r="L57" i="3" s="1"/>
  <c r="DP75" i="2"/>
  <c r="L51" i="3" s="1"/>
  <c r="ED27" i="2"/>
  <c r="M35" i="3" s="1"/>
  <c r="CW27" i="2"/>
  <c r="DN27" i="2" s="1"/>
  <c r="DI27" i="2"/>
  <c r="DO27" i="2" s="1"/>
  <c r="BU12" i="2"/>
  <c r="BU249" i="2" s="1"/>
  <c r="BL12" i="2"/>
  <c r="BL249" i="2" s="1"/>
  <c r="BV12" i="2"/>
  <c r="BV249" i="2" s="1"/>
  <c r="DI15" i="2"/>
  <c r="DO15" i="2" s="1"/>
  <c r="BK18" i="2"/>
  <c r="BK249" i="2" s="1"/>
  <c r="BM15" i="2"/>
  <c r="BM249" i="2" s="1"/>
  <c r="L10" i="8"/>
  <c r="DS54" i="2" l="1"/>
  <c r="DS249" i="2" s="1"/>
  <c r="CG249" i="2"/>
  <c r="DU54" i="2"/>
  <c r="CI249" i="2"/>
  <c r="DL249" i="2"/>
  <c r="B111" i="2"/>
  <c r="A62" i="3"/>
  <c r="CZ12" i="2"/>
  <c r="CY12" i="2"/>
  <c r="DR12" i="2"/>
  <c r="DR249" i="2" s="1"/>
  <c r="CN12" i="2"/>
  <c r="CX12" i="2" s="1"/>
  <c r="CM12" i="2"/>
  <c r="CM18" i="2"/>
  <c r="CN9" i="2"/>
  <c r="DP27" i="2"/>
  <c r="L35" i="3" s="1"/>
  <c r="CY9" i="2"/>
  <c r="F4" i="8"/>
  <c r="CY249" i="2" l="1"/>
  <c r="CX9" i="2"/>
  <c r="CX249" i="2" s="1"/>
  <c r="CN249" i="2"/>
  <c r="CM249" i="2"/>
  <c r="DJ12" i="2"/>
  <c r="DJ249" i="2" s="1"/>
  <c r="CZ249" i="2"/>
  <c r="B114" i="2"/>
  <c r="A63" i="3"/>
  <c r="B117" i="2" l="1"/>
  <c r="A64" i="3"/>
  <c r="CU9" i="2"/>
  <c r="BS9" i="2"/>
  <c r="I57" i="3"/>
  <c r="I48" i="3"/>
  <c r="I40" i="3"/>
  <c r="I72" i="3"/>
  <c r="I71" i="3"/>
  <c r="I63" i="3"/>
  <c r="I55" i="3"/>
  <c r="I39" i="3"/>
  <c r="I64" i="3"/>
  <c r="I70" i="3"/>
  <c r="I62" i="3"/>
  <c r="I54" i="3"/>
  <c r="I46" i="3"/>
  <c r="I38" i="3"/>
  <c r="I73" i="3"/>
  <c r="I77" i="3"/>
  <c r="I69" i="3"/>
  <c r="I61" i="3"/>
  <c r="I53" i="3"/>
  <c r="I45" i="3"/>
  <c r="I37" i="3"/>
  <c r="I41" i="3"/>
  <c r="I56" i="3"/>
  <c r="I76" i="3"/>
  <c r="I68" i="3"/>
  <c r="I60" i="3"/>
  <c r="I52" i="3"/>
  <c r="I44" i="3"/>
  <c r="I34" i="3"/>
  <c r="I49" i="3"/>
  <c r="I75" i="3"/>
  <c r="I67" i="3"/>
  <c r="I59" i="3"/>
  <c r="I51" i="3"/>
  <c r="I43" i="3"/>
  <c r="I33" i="3"/>
  <c r="I65" i="3"/>
  <c r="I74" i="3"/>
  <c r="I66" i="3"/>
  <c r="I58" i="3"/>
  <c r="I50" i="3"/>
  <c r="I42" i="3"/>
  <c r="CC12" i="2"/>
  <c r="CC249" i="2" s="1"/>
  <c r="B120" i="2" l="1"/>
  <c r="A65" i="3"/>
  <c r="CU15" i="2"/>
  <c r="BS15" i="2"/>
  <c r="CU18" i="2"/>
  <c r="BS18" i="2"/>
  <c r="CS9" i="2"/>
  <c r="BQ9" i="2"/>
  <c r="CU12" i="2"/>
  <c r="BS12" i="2"/>
  <c r="DG12" i="2"/>
  <c r="DG249" i="2" s="1"/>
  <c r="I31" i="3"/>
  <c r="I32" i="3"/>
  <c r="O59" i="8"/>
  <c r="O58" i="8"/>
  <c r="O57" i="8"/>
  <c r="O56" i="8"/>
  <c r="O55" i="8"/>
  <c r="O54" i="8"/>
  <c r="O53" i="8"/>
  <c r="O52" i="8"/>
  <c r="O51" i="8"/>
  <c r="O50" i="8"/>
  <c r="O49" i="8"/>
  <c r="O48" i="8"/>
  <c r="O47" i="8"/>
  <c r="O46" i="8"/>
  <c r="O45" i="8"/>
  <c r="O44" i="8"/>
  <c r="O43" i="8"/>
  <c r="O42" i="8"/>
  <c r="O41" i="8"/>
  <c r="O40" i="8"/>
  <c r="O39" i="8"/>
  <c r="O38" i="8"/>
  <c r="O37" i="8"/>
  <c r="O36" i="8"/>
  <c r="O35" i="8"/>
  <c r="O34" i="8"/>
  <c r="O33" i="8"/>
  <c r="O32" i="8"/>
  <c r="O31" i="8"/>
  <c r="O30" i="8"/>
  <c r="O29" i="8"/>
  <c r="O28" i="8"/>
  <c r="O27" i="8"/>
  <c r="O26" i="8"/>
  <c r="O25" i="8"/>
  <c r="O24" i="8"/>
  <c r="O23" i="8"/>
  <c r="O22" i="8"/>
  <c r="O21" i="8"/>
  <c r="O20" i="8"/>
  <c r="O19" i="8"/>
  <c r="O18" i="8"/>
  <c r="BS249" i="2" l="1"/>
  <c r="CU249" i="2"/>
  <c r="B123" i="2"/>
  <c r="E47" i="8" s="1"/>
  <c r="A66" i="3"/>
  <c r="DU9" i="2"/>
  <c r="BR9" i="2"/>
  <c r="CT9" i="2"/>
  <c r="O17" i="8"/>
  <c r="O16" i="8"/>
  <c r="O15" i="8"/>
  <c r="O14" i="8"/>
  <c r="O13" i="8"/>
  <c r="O12" i="8"/>
  <c r="O11" i="8"/>
  <c r="O10" i="8"/>
  <c r="L11" i="8"/>
  <c r="L12" i="8"/>
  <c r="L13" i="8"/>
  <c r="L14" i="8"/>
  <c r="L15" i="8"/>
  <c r="L16" i="8"/>
  <c r="L17" i="8"/>
  <c r="L18" i="8"/>
  <c r="L19" i="8"/>
  <c r="L20" i="8"/>
  <c r="L21" i="8"/>
  <c r="L22" i="8"/>
  <c r="L23" i="8"/>
  <c r="L24" i="8"/>
  <c r="L25" i="8"/>
  <c r="L26" i="8"/>
  <c r="L27" i="8"/>
  <c r="L28" i="8"/>
  <c r="L29" i="8"/>
  <c r="L30" i="8"/>
  <c r="L31" i="8"/>
  <c r="L32" i="8"/>
  <c r="L33" i="8"/>
  <c r="L34" i="8"/>
  <c r="L35" i="8"/>
  <c r="L36" i="8"/>
  <c r="L37" i="8"/>
  <c r="L38" i="8"/>
  <c r="L39" i="8"/>
  <c r="L40" i="8"/>
  <c r="L41" i="8"/>
  <c r="L42" i="8"/>
  <c r="L43" i="8"/>
  <c r="L44" i="8"/>
  <c r="L45" i="8"/>
  <c r="L46" i="8"/>
  <c r="L47" i="8"/>
  <c r="L48" i="8"/>
  <c r="L49" i="8"/>
  <c r="L50" i="8"/>
  <c r="L51" i="8"/>
  <c r="L52" i="8"/>
  <c r="L53" i="8"/>
  <c r="L54" i="8"/>
  <c r="L55" i="8"/>
  <c r="L56" i="8"/>
  <c r="L57" i="8"/>
  <c r="L58" i="8"/>
  <c r="L59" i="8"/>
  <c r="G10" i="8"/>
  <c r="H10" i="8"/>
  <c r="I10" i="8"/>
  <c r="J10" i="8"/>
  <c r="K10" i="8"/>
  <c r="G11" i="8"/>
  <c r="H11" i="8"/>
  <c r="I11" i="8"/>
  <c r="J11" i="8"/>
  <c r="K11" i="8"/>
  <c r="G12" i="8"/>
  <c r="H12" i="8"/>
  <c r="I12" i="8"/>
  <c r="J12" i="8"/>
  <c r="K12" i="8"/>
  <c r="G13" i="8"/>
  <c r="H13" i="8"/>
  <c r="I13" i="8"/>
  <c r="J13" i="8"/>
  <c r="K13" i="8"/>
  <c r="G14" i="8"/>
  <c r="H14" i="8"/>
  <c r="I14" i="8"/>
  <c r="J14" i="8"/>
  <c r="K14" i="8"/>
  <c r="G15" i="8"/>
  <c r="H15" i="8"/>
  <c r="I15" i="8"/>
  <c r="J15" i="8"/>
  <c r="K15" i="8"/>
  <c r="G16" i="8"/>
  <c r="H16" i="8"/>
  <c r="I16" i="8"/>
  <c r="J16" i="8"/>
  <c r="K16" i="8"/>
  <c r="G17" i="8"/>
  <c r="H17" i="8"/>
  <c r="I17" i="8"/>
  <c r="J17" i="8"/>
  <c r="K17" i="8"/>
  <c r="G18" i="8"/>
  <c r="H18" i="8"/>
  <c r="I18" i="8"/>
  <c r="J18" i="8"/>
  <c r="K18" i="8"/>
  <c r="G19" i="8"/>
  <c r="H19" i="8"/>
  <c r="I19" i="8"/>
  <c r="J19" i="8"/>
  <c r="K19" i="8"/>
  <c r="G20" i="8"/>
  <c r="H20" i="8"/>
  <c r="I20" i="8"/>
  <c r="J20" i="8"/>
  <c r="K20" i="8"/>
  <c r="G21" i="8"/>
  <c r="H21" i="8"/>
  <c r="I21" i="8"/>
  <c r="J21" i="8"/>
  <c r="K21" i="8"/>
  <c r="G22" i="8"/>
  <c r="H22" i="8"/>
  <c r="I22" i="8"/>
  <c r="J22" i="8"/>
  <c r="K22" i="8"/>
  <c r="G23" i="8"/>
  <c r="H23" i="8"/>
  <c r="I23" i="8"/>
  <c r="J23" i="8"/>
  <c r="K23" i="8"/>
  <c r="G24" i="8"/>
  <c r="H24" i="8"/>
  <c r="I24" i="8"/>
  <c r="J24" i="8"/>
  <c r="K24" i="8"/>
  <c r="G25" i="8"/>
  <c r="H25" i="8"/>
  <c r="I25" i="8"/>
  <c r="J25" i="8"/>
  <c r="K25" i="8"/>
  <c r="G26" i="8"/>
  <c r="H26" i="8"/>
  <c r="I26" i="8"/>
  <c r="J26" i="8"/>
  <c r="K26" i="8"/>
  <c r="G27" i="8"/>
  <c r="H27" i="8"/>
  <c r="I27" i="8"/>
  <c r="J27" i="8"/>
  <c r="K27" i="8"/>
  <c r="G28" i="8"/>
  <c r="H28" i="8"/>
  <c r="I28" i="8"/>
  <c r="J28" i="8"/>
  <c r="K28" i="8"/>
  <c r="G29" i="8"/>
  <c r="H29" i="8"/>
  <c r="I29" i="8"/>
  <c r="J29" i="8"/>
  <c r="K29" i="8"/>
  <c r="G30" i="8"/>
  <c r="H30" i="8"/>
  <c r="I30" i="8"/>
  <c r="J30" i="8"/>
  <c r="K30" i="8"/>
  <c r="G31" i="8"/>
  <c r="H31" i="8"/>
  <c r="I31" i="8"/>
  <c r="J31" i="8"/>
  <c r="K31" i="8"/>
  <c r="G32" i="8"/>
  <c r="H32" i="8"/>
  <c r="I32" i="8"/>
  <c r="J32" i="8"/>
  <c r="K32" i="8"/>
  <c r="G33" i="8"/>
  <c r="H33" i="8"/>
  <c r="I33" i="8"/>
  <c r="J33" i="8"/>
  <c r="K33" i="8"/>
  <c r="G34" i="8"/>
  <c r="H34" i="8"/>
  <c r="I34" i="8"/>
  <c r="J34" i="8"/>
  <c r="K34" i="8"/>
  <c r="G35" i="8"/>
  <c r="H35" i="8"/>
  <c r="I35" i="8"/>
  <c r="J35" i="8"/>
  <c r="K35" i="8"/>
  <c r="G36" i="8"/>
  <c r="H36" i="8"/>
  <c r="I36" i="8"/>
  <c r="J36" i="8"/>
  <c r="K36" i="8"/>
  <c r="G37" i="8"/>
  <c r="H37" i="8"/>
  <c r="I37" i="8"/>
  <c r="J37" i="8"/>
  <c r="K37" i="8"/>
  <c r="G38" i="8"/>
  <c r="H38" i="8"/>
  <c r="I38" i="8"/>
  <c r="J38" i="8"/>
  <c r="K38" i="8"/>
  <c r="G39" i="8"/>
  <c r="H39" i="8"/>
  <c r="I39" i="8"/>
  <c r="J39" i="8"/>
  <c r="K39" i="8"/>
  <c r="G40" i="8"/>
  <c r="H40" i="8"/>
  <c r="I40" i="8"/>
  <c r="J40" i="8"/>
  <c r="K40" i="8"/>
  <c r="G41" i="8"/>
  <c r="H41" i="8"/>
  <c r="I41" i="8"/>
  <c r="J41" i="8"/>
  <c r="K41" i="8"/>
  <c r="G42" i="8"/>
  <c r="H42" i="8"/>
  <c r="I42" i="8"/>
  <c r="J42" i="8"/>
  <c r="K42" i="8"/>
  <c r="G43" i="8"/>
  <c r="H43" i="8"/>
  <c r="I43" i="8"/>
  <c r="J43" i="8"/>
  <c r="K43" i="8"/>
  <c r="G44" i="8"/>
  <c r="H44" i="8"/>
  <c r="I44" i="8"/>
  <c r="J44" i="8"/>
  <c r="K44" i="8"/>
  <c r="G45" i="8"/>
  <c r="H45" i="8"/>
  <c r="I45" i="8"/>
  <c r="J45" i="8"/>
  <c r="K45" i="8"/>
  <c r="G46" i="8"/>
  <c r="H46" i="8"/>
  <c r="I46" i="8"/>
  <c r="J46" i="8"/>
  <c r="K46" i="8"/>
  <c r="G47" i="8"/>
  <c r="H47" i="8"/>
  <c r="I47" i="8"/>
  <c r="J47" i="8"/>
  <c r="K47" i="8"/>
  <c r="G48" i="8"/>
  <c r="H48" i="8"/>
  <c r="I48" i="8"/>
  <c r="J48" i="8"/>
  <c r="K48" i="8"/>
  <c r="G49" i="8"/>
  <c r="H49" i="8"/>
  <c r="I49" i="8"/>
  <c r="J49" i="8"/>
  <c r="K49" i="8"/>
  <c r="G50" i="8"/>
  <c r="H50" i="8"/>
  <c r="I50" i="8"/>
  <c r="J50" i="8"/>
  <c r="K50" i="8"/>
  <c r="G51" i="8"/>
  <c r="H51" i="8"/>
  <c r="I51" i="8"/>
  <c r="J51" i="8"/>
  <c r="K51" i="8"/>
  <c r="G52" i="8"/>
  <c r="H52" i="8"/>
  <c r="I52" i="8"/>
  <c r="J52" i="8"/>
  <c r="K52" i="8"/>
  <c r="G53" i="8"/>
  <c r="H53" i="8"/>
  <c r="I53" i="8"/>
  <c r="J53" i="8"/>
  <c r="K53" i="8"/>
  <c r="G54" i="8"/>
  <c r="H54" i="8"/>
  <c r="I54" i="8"/>
  <c r="J54" i="8"/>
  <c r="K54" i="8"/>
  <c r="G55" i="8"/>
  <c r="H55" i="8"/>
  <c r="I55" i="8"/>
  <c r="J55" i="8"/>
  <c r="K55" i="8"/>
  <c r="G56" i="8"/>
  <c r="H56" i="8"/>
  <c r="I56" i="8"/>
  <c r="J56" i="8"/>
  <c r="K56" i="8"/>
  <c r="G57" i="8"/>
  <c r="H57" i="8"/>
  <c r="I57" i="8"/>
  <c r="J57" i="8"/>
  <c r="K57" i="8"/>
  <c r="G58" i="8"/>
  <c r="H58" i="8"/>
  <c r="I58" i="8"/>
  <c r="J58" i="8"/>
  <c r="K58" i="8"/>
  <c r="G59" i="8"/>
  <c r="H59" i="8"/>
  <c r="I59" i="8"/>
  <c r="J59" i="8"/>
  <c r="K59" i="8"/>
  <c r="F10" i="8"/>
  <c r="F11" i="8"/>
  <c r="F12" i="8"/>
  <c r="F13" i="8"/>
  <c r="F14" i="8"/>
  <c r="F15" i="8"/>
  <c r="F16" i="8"/>
  <c r="F17" i="8"/>
  <c r="F18" i="8"/>
  <c r="F19" i="8"/>
  <c r="F20" i="8"/>
  <c r="F21" i="8"/>
  <c r="F22" i="8"/>
  <c r="F23" i="8"/>
  <c r="F24" i="8"/>
  <c r="F25" i="8"/>
  <c r="F26" i="8"/>
  <c r="F27" i="8"/>
  <c r="F28" i="8"/>
  <c r="F29" i="8"/>
  <c r="F30" i="8"/>
  <c r="F31" i="8"/>
  <c r="F32" i="8"/>
  <c r="F33" i="8"/>
  <c r="F34" i="8"/>
  <c r="F35" i="8"/>
  <c r="F36" i="8"/>
  <c r="F37" i="8"/>
  <c r="F38" i="8"/>
  <c r="F39" i="8"/>
  <c r="F40" i="8"/>
  <c r="F41" i="8"/>
  <c r="F42" i="8"/>
  <c r="F43" i="8"/>
  <c r="F44" i="8"/>
  <c r="F45" i="8"/>
  <c r="F46" i="8"/>
  <c r="F47" i="8"/>
  <c r="F48" i="8"/>
  <c r="F49" i="8"/>
  <c r="F50" i="8"/>
  <c r="F51" i="8"/>
  <c r="F52" i="8"/>
  <c r="F53" i="8"/>
  <c r="F54" i="8"/>
  <c r="F55" i="8"/>
  <c r="F56" i="8"/>
  <c r="F57" i="8"/>
  <c r="F58" i="8"/>
  <c r="F59" i="8"/>
  <c r="E59" i="8"/>
  <c r="E46" i="8"/>
  <c r="E45" i="8"/>
  <c r="E44" i="8"/>
  <c r="E43" i="8"/>
  <c r="E42" i="8"/>
  <c r="E41" i="8"/>
  <c r="E40" i="8"/>
  <c r="E39" i="8"/>
  <c r="E38" i="8"/>
  <c r="E37" i="8"/>
  <c r="E36" i="8"/>
  <c r="E35" i="8"/>
  <c r="E34" i="8"/>
  <c r="E33" i="8"/>
  <c r="E32" i="8"/>
  <c r="E31" i="8"/>
  <c r="E30" i="8"/>
  <c r="E29" i="8"/>
  <c r="E28" i="8"/>
  <c r="E27" i="8"/>
  <c r="E26" i="8"/>
  <c r="E25" i="8"/>
  <c r="E24" i="8"/>
  <c r="E23" i="8"/>
  <c r="E22" i="8"/>
  <c r="E21" i="8"/>
  <c r="E20" i="8"/>
  <c r="E19" i="8"/>
  <c r="E18" i="8"/>
  <c r="E17" i="8"/>
  <c r="E16" i="8"/>
  <c r="E15" i="8"/>
  <c r="E14" i="8"/>
  <c r="E13" i="8"/>
  <c r="E12" i="8"/>
  <c r="E11" i="8"/>
  <c r="E10" i="8"/>
  <c r="B126" i="2" l="1"/>
  <c r="A67" i="3"/>
  <c r="AO21" i="2"/>
  <c r="AO15" i="2"/>
  <c r="AY15" i="2" s="1"/>
  <c r="AO60" i="2"/>
  <c r="AO108" i="2"/>
  <c r="AO120" i="2"/>
  <c r="AO156" i="2"/>
  <c r="AO24" i="2"/>
  <c r="AO39" i="2"/>
  <c r="AY39" i="2" s="1"/>
  <c r="AO51" i="2"/>
  <c r="AO63" i="2"/>
  <c r="AO75" i="2"/>
  <c r="AO87" i="2"/>
  <c r="AO99" i="2"/>
  <c r="AO111" i="2"/>
  <c r="AO123" i="2"/>
  <c r="AO135" i="2"/>
  <c r="AO147" i="2"/>
  <c r="AO48" i="2"/>
  <c r="AO72" i="2"/>
  <c r="AO96" i="2"/>
  <c r="AO132" i="2"/>
  <c r="AO144" i="2"/>
  <c r="AO42" i="2"/>
  <c r="AY42" i="2" s="1"/>
  <c r="AO54" i="2"/>
  <c r="AO66" i="2"/>
  <c r="AO78" i="2"/>
  <c r="AO90" i="2"/>
  <c r="AO102" i="2"/>
  <c r="AO114" i="2"/>
  <c r="AO126" i="2"/>
  <c r="AO138" i="2"/>
  <c r="AO150" i="2"/>
  <c r="AO84" i="2"/>
  <c r="AO18" i="2"/>
  <c r="AO45" i="2"/>
  <c r="AO57" i="2"/>
  <c r="AO69" i="2"/>
  <c r="AO81" i="2"/>
  <c r="AO93" i="2"/>
  <c r="AO105" i="2"/>
  <c r="AO117" i="2"/>
  <c r="AO129" i="2"/>
  <c r="AO141" i="2"/>
  <c r="AO153" i="2"/>
  <c r="AY21" i="2" l="1"/>
  <c r="BI21" i="2"/>
  <c r="CD21" i="2" s="1"/>
  <c r="AY24" i="2"/>
  <c r="BT24" i="2" s="1"/>
  <c r="BI24" i="2"/>
  <c r="CD24" i="2" s="1"/>
  <c r="BT42" i="2"/>
  <c r="DN42" i="2"/>
  <c r="DP42" i="2" s="1"/>
  <c r="L40" i="3" s="1"/>
  <c r="BT39" i="2"/>
  <c r="DN39" i="2"/>
  <c r="DP39" i="2" s="1"/>
  <c r="L39" i="3" s="1"/>
  <c r="B129" i="2"/>
  <c r="A68" i="3"/>
  <c r="E48" i="8"/>
  <c r="AY18" i="2"/>
  <c r="CS18" i="2"/>
  <c r="BQ18" i="2"/>
  <c r="CS15" i="2"/>
  <c r="BQ15" i="2"/>
  <c r="DM93" i="2"/>
  <c r="J57" i="3" s="1"/>
  <c r="DM105" i="2"/>
  <c r="J61" i="3" s="1"/>
  <c r="DM150" i="2"/>
  <c r="J76" i="3" s="1"/>
  <c r="DM54" i="2"/>
  <c r="J44" i="3" s="1"/>
  <c r="DM135" i="2"/>
  <c r="J71" i="3" s="1"/>
  <c r="DM39" i="2"/>
  <c r="J39" i="3" s="1"/>
  <c r="DM123" i="2"/>
  <c r="J67" i="3" s="1"/>
  <c r="DM120" i="2"/>
  <c r="J66" i="3" s="1"/>
  <c r="DM57" i="2"/>
  <c r="J45" i="3" s="1"/>
  <c r="DM96" i="2"/>
  <c r="J58" i="3" s="1"/>
  <c r="DM87" i="2"/>
  <c r="J55" i="3" s="1"/>
  <c r="DM108" i="2"/>
  <c r="J62" i="3" s="1"/>
  <c r="DM138" i="2"/>
  <c r="J72" i="3" s="1"/>
  <c r="DM24" i="2"/>
  <c r="J34" i="3" s="1"/>
  <c r="DM126" i="2"/>
  <c r="J68" i="3" s="1"/>
  <c r="DM111" i="2"/>
  <c r="J63" i="3" s="1"/>
  <c r="DM99" i="2"/>
  <c r="J59" i="3" s="1"/>
  <c r="DM153" i="2"/>
  <c r="J77" i="3" s="1"/>
  <c r="DM141" i="2"/>
  <c r="J73" i="3" s="1"/>
  <c r="DM90" i="2"/>
  <c r="J56" i="3" s="1"/>
  <c r="DM72" i="2"/>
  <c r="J50" i="3" s="1"/>
  <c r="DM75" i="2"/>
  <c r="J51" i="3" s="1"/>
  <c r="DM60" i="2"/>
  <c r="J46" i="3" s="1"/>
  <c r="DM42" i="2"/>
  <c r="J40" i="3" s="1"/>
  <c r="DM81" i="2"/>
  <c r="J53" i="3" s="1"/>
  <c r="DM144" i="2"/>
  <c r="J74" i="3" s="1"/>
  <c r="DM114" i="2"/>
  <c r="J64" i="3" s="1"/>
  <c r="DM78" i="2"/>
  <c r="J52" i="3" s="1"/>
  <c r="DM63" i="2"/>
  <c r="J47" i="3" s="1"/>
  <c r="DM15" i="2"/>
  <c r="J31" i="3" s="1"/>
  <c r="DM156" i="2"/>
  <c r="J78" i="3" s="1"/>
  <c r="DM69" i="2"/>
  <c r="J49" i="3" s="1"/>
  <c r="DM132" i="2"/>
  <c r="J70" i="3" s="1"/>
  <c r="DM102" i="2"/>
  <c r="J60" i="3" s="1"/>
  <c r="DM45" i="2"/>
  <c r="J41" i="3" s="1"/>
  <c r="DM129" i="2"/>
  <c r="J69" i="3" s="1"/>
  <c r="DM18" i="2"/>
  <c r="J32" i="3" s="1"/>
  <c r="DM48" i="2"/>
  <c r="J42" i="3" s="1"/>
  <c r="DM117" i="2"/>
  <c r="J65" i="3" s="1"/>
  <c r="DM84" i="2"/>
  <c r="J54" i="3" s="1"/>
  <c r="DM66" i="2"/>
  <c r="J48" i="3" s="1"/>
  <c r="DM147" i="2"/>
  <c r="J75" i="3" s="1"/>
  <c r="DM51" i="2"/>
  <c r="J43" i="3" s="1"/>
  <c r="DM21" i="2"/>
  <c r="J33" i="3" s="1"/>
  <c r="L38" i="3"/>
  <c r="CJ57" i="2"/>
  <c r="CJ45" i="2"/>
  <c r="CK45" i="2" s="1"/>
  <c r="CJ96" i="2"/>
  <c r="CK96" i="2" s="1"/>
  <c r="CJ99" i="2"/>
  <c r="CJ120" i="2"/>
  <c r="CJ87" i="2"/>
  <c r="CK87" i="2" s="1"/>
  <c r="CJ108" i="2"/>
  <c r="CK108" i="2" s="1"/>
  <c r="CJ156" i="2"/>
  <c r="CK156" i="2" s="1"/>
  <c r="CJ78" i="2"/>
  <c r="CK78" i="2" s="1"/>
  <c r="CJ48" i="2"/>
  <c r="CK48" i="2" s="1"/>
  <c r="CJ75" i="2"/>
  <c r="CK75" i="2" s="1"/>
  <c r="CJ60" i="2"/>
  <c r="CK60" i="2" s="1"/>
  <c r="CJ114" i="2"/>
  <c r="CK114" i="2" s="1"/>
  <c r="CJ141" i="2"/>
  <c r="CK141" i="2" s="1"/>
  <c r="CJ129" i="2"/>
  <c r="CK129" i="2" s="1"/>
  <c r="CJ84" i="2"/>
  <c r="CK84" i="2" s="1"/>
  <c r="CJ105" i="2"/>
  <c r="CK105" i="2" s="1"/>
  <c r="CJ66" i="2"/>
  <c r="CK66" i="2" s="1"/>
  <c r="CJ63" i="2"/>
  <c r="CK63" i="2" s="1"/>
  <c r="CJ153" i="2"/>
  <c r="CK153" i="2" s="1"/>
  <c r="CJ102" i="2"/>
  <c r="CK102" i="2" s="1"/>
  <c r="CJ150" i="2"/>
  <c r="CJ54" i="2"/>
  <c r="CK54" i="2" s="1"/>
  <c r="CJ147" i="2"/>
  <c r="CJ51" i="2"/>
  <c r="CJ132" i="2"/>
  <c r="CK132" i="2" s="1"/>
  <c r="CJ90" i="2"/>
  <c r="CK90" i="2" s="1"/>
  <c r="CJ117" i="2"/>
  <c r="CK117" i="2" s="1"/>
  <c r="CJ81" i="2"/>
  <c r="CK81" i="2" s="1"/>
  <c r="CJ138" i="2"/>
  <c r="CK138" i="2" s="1"/>
  <c r="CJ42" i="2"/>
  <c r="CJ135" i="2"/>
  <c r="CJ111" i="2"/>
  <c r="CK111" i="2" s="1"/>
  <c r="CJ72" i="2"/>
  <c r="CK72" i="2" s="1"/>
  <c r="CJ93" i="2"/>
  <c r="CJ69" i="2"/>
  <c r="CJ126" i="2"/>
  <c r="CJ144" i="2"/>
  <c r="CK144" i="2" s="1"/>
  <c r="CJ123" i="2"/>
  <c r="CK123" i="2" s="1"/>
  <c r="CJ39" i="2"/>
  <c r="J38" i="3"/>
  <c r="CJ18" i="2"/>
  <c r="CK18" i="2" s="1"/>
  <c r="CJ15" i="2"/>
  <c r="CK15" i="2" s="1"/>
  <c r="CJ21" i="2"/>
  <c r="CK21" i="2" s="1"/>
  <c r="CJ24" i="2"/>
  <c r="CK24" i="2" s="1"/>
  <c r="EB51" i="2"/>
  <c r="EB105" i="2"/>
  <c r="EB63" i="2"/>
  <c r="EB93" i="2"/>
  <c r="EB135" i="2"/>
  <c r="EB66" i="2"/>
  <c r="EB150" i="2"/>
  <c r="EB126" i="2"/>
  <c r="EB147" i="2"/>
  <c r="EB81" i="2"/>
  <c r="EB144" i="2"/>
  <c r="EB111" i="2"/>
  <c r="EB54" i="2"/>
  <c r="EB138" i="2"/>
  <c r="EB123" i="2"/>
  <c r="EB114" i="2"/>
  <c r="EB96" i="2"/>
  <c r="EB120" i="2"/>
  <c r="EB57" i="2"/>
  <c r="EB156" i="2"/>
  <c r="EB141" i="2"/>
  <c r="EB102" i="2"/>
  <c r="EB129" i="2"/>
  <c r="EB90" i="2"/>
  <c r="EB72" i="2"/>
  <c r="EB87" i="2"/>
  <c r="EB108" i="2"/>
  <c r="EB42" i="2"/>
  <c r="EB69" i="2"/>
  <c r="EB153" i="2"/>
  <c r="EB132" i="2"/>
  <c r="EB45" i="2"/>
  <c r="EB99" i="2"/>
  <c r="EB117" i="2"/>
  <c r="EB84" i="2"/>
  <c r="EB78" i="2"/>
  <c r="EB48" i="2"/>
  <c r="EB75" i="2"/>
  <c r="EB60" i="2"/>
  <c r="CA12" i="2"/>
  <c r="CA249" i="2" s="1"/>
  <c r="EA123" i="2"/>
  <c r="EA135" i="2"/>
  <c r="EB15" i="2"/>
  <c r="EB39" i="2"/>
  <c r="EC123" i="2" l="1"/>
  <c r="B132" i="2"/>
  <c r="A69" i="3"/>
  <c r="E49" i="8"/>
  <c r="EC135" i="2"/>
  <c r="CV15" i="2"/>
  <c r="BT15" i="2"/>
  <c r="CV21" i="2"/>
  <c r="CW21" i="2" s="1"/>
  <c r="DN21" i="2" s="1"/>
  <c r="BT21" i="2"/>
  <c r="CV18" i="2"/>
  <c r="BT18" i="2"/>
  <c r="CS12" i="2"/>
  <c r="CS249" i="2" s="1"/>
  <c r="BQ12" i="2"/>
  <c r="BQ249" i="2" s="1"/>
  <c r="DE12" i="2"/>
  <c r="DE249" i="2" s="1"/>
  <c r="DV18" i="2"/>
  <c r="DV15" i="2"/>
  <c r="DV81" i="2"/>
  <c r="DW81" i="2" s="1"/>
  <c r="DV21" i="2"/>
  <c r="DW21" i="2" s="1"/>
  <c r="DV87" i="2"/>
  <c r="DW87" i="2" s="1"/>
  <c r="DV66" i="2"/>
  <c r="DW66" i="2" s="1"/>
  <c r="DV48" i="2"/>
  <c r="DW48" i="2" s="1"/>
  <c r="DV24" i="2"/>
  <c r="DW24" i="2" s="1"/>
  <c r="DV150" i="2"/>
  <c r="DW150" i="2" s="1"/>
  <c r="CK150" i="2"/>
  <c r="DV93" i="2"/>
  <c r="DW93" i="2" s="1"/>
  <c r="CK93" i="2"/>
  <c r="DV126" i="2"/>
  <c r="DW126" i="2" s="1"/>
  <c r="CK126" i="2"/>
  <c r="DV51" i="2"/>
  <c r="DW51" i="2" s="1"/>
  <c r="CK51" i="2"/>
  <c r="DV99" i="2"/>
  <c r="DW99" i="2" s="1"/>
  <c r="CK99" i="2"/>
  <c r="DV39" i="2"/>
  <c r="DW39" i="2" s="1"/>
  <c r="CK39" i="2"/>
  <c r="DV69" i="2"/>
  <c r="DW69" i="2" s="1"/>
  <c r="CK69" i="2"/>
  <c r="DV135" i="2"/>
  <c r="DW135" i="2" s="1"/>
  <c r="CK135" i="2"/>
  <c r="DV147" i="2"/>
  <c r="DW147" i="2" s="1"/>
  <c r="CK147" i="2"/>
  <c r="DV120" i="2"/>
  <c r="DW120" i="2" s="1"/>
  <c r="CK120" i="2"/>
  <c r="DV57" i="2"/>
  <c r="DW57" i="2" s="1"/>
  <c r="CK57" i="2"/>
  <c r="DV42" i="2"/>
  <c r="DW42" i="2" s="1"/>
  <c r="CK42" i="2"/>
  <c r="DV105" i="2"/>
  <c r="DW105" i="2" s="1"/>
  <c r="DV78" i="2"/>
  <c r="DW78" i="2" s="1"/>
  <c r="DV141" i="2"/>
  <c r="DW141" i="2" s="1"/>
  <c r="DV45" i="2"/>
  <c r="DW45" i="2" s="1"/>
  <c r="DV114" i="2"/>
  <c r="DW114" i="2" s="1"/>
  <c r="DV102" i="2"/>
  <c r="DW102" i="2" s="1"/>
  <c r="DV108" i="2"/>
  <c r="DW108" i="2" s="1"/>
  <c r="DV153" i="2"/>
  <c r="DW153" i="2" s="1"/>
  <c r="DV117" i="2"/>
  <c r="DW117" i="2" s="1"/>
  <c r="DV72" i="2"/>
  <c r="DW72" i="2" s="1"/>
  <c r="DV144" i="2"/>
  <c r="DW144" i="2" s="1"/>
  <c r="DV129" i="2"/>
  <c r="DW129" i="2" s="1"/>
  <c r="DV138" i="2"/>
  <c r="DW138" i="2" s="1"/>
  <c r="DV75" i="2"/>
  <c r="DW75" i="2" s="1"/>
  <c r="DV111" i="2"/>
  <c r="DW111" i="2" s="1"/>
  <c r="DV96" i="2"/>
  <c r="DW96" i="2" s="1"/>
  <c r="DV132" i="2"/>
  <c r="DW132" i="2" s="1"/>
  <c r="DV63" i="2"/>
  <c r="DW63" i="2" s="1"/>
  <c r="DV60" i="2"/>
  <c r="DW60" i="2" s="1"/>
  <c r="DV84" i="2"/>
  <c r="DW84" i="2" s="1"/>
  <c r="DV156" i="2"/>
  <c r="DW156" i="2" s="1"/>
  <c r="DV54" i="2"/>
  <c r="DW54" i="2" s="1"/>
  <c r="DV123" i="2"/>
  <c r="DW123" i="2" s="1"/>
  <c r="DV90" i="2"/>
  <c r="DW90" i="2" s="1"/>
  <c r="BR12" i="2"/>
  <c r="CB12" i="2"/>
  <c r="CB249" i="2" s="1"/>
  <c r="EB18" i="2"/>
  <c r="EB21" i="2"/>
  <c r="EB24" i="2"/>
  <c r="EA156" i="2"/>
  <c r="EC156" i="2" s="1"/>
  <c r="EA78" i="2"/>
  <c r="EC78" i="2" s="1"/>
  <c r="EA60" i="2"/>
  <c r="EC60" i="2" s="1"/>
  <c r="EA108" i="2"/>
  <c r="EC108" i="2" s="1"/>
  <c r="EA150" i="2"/>
  <c r="EC150" i="2" s="1"/>
  <c r="EA90" i="2"/>
  <c r="EC90" i="2" s="1"/>
  <c r="EA66" i="2"/>
  <c r="EC66" i="2" s="1"/>
  <c r="EA132" i="2"/>
  <c r="EC132" i="2" s="1"/>
  <c r="EA129" i="2"/>
  <c r="EC129" i="2" s="1"/>
  <c r="EA114" i="2"/>
  <c r="EC114" i="2" s="1"/>
  <c r="EA45" i="2"/>
  <c r="EC45" i="2" s="1"/>
  <c r="EA54" i="2"/>
  <c r="EC54" i="2" s="1"/>
  <c r="EA141" i="2"/>
  <c r="EC141" i="2" s="1"/>
  <c r="EA72" i="2"/>
  <c r="EC72" i="2" s="1"/>
  <c r="EA63" i="2"/>
  <c r="EC63" i="2" s="1"/>
  <c r="EA75" i="2"/>
  <c r="EC75" i="2" s="1"/>
  <c r="EA93" i="2"/>
  <c r="EC93" i="2" s="1"/>
  <c r="EA117" i="2"/>
  <c r="EC117" i="2" s="1"/>
  <c r="EA48" i="2"/>
  <c r="EC48" i="2" s="1"/>
  <c r="EA138" i="2"/>
  <c r="EC138" i="2" s="1"/>
  <c r="EA96" i="2"/>
  <c r="EC96" i="2" s="1"/>
  <c r="EA102" i="2"/>
  <c r="EC102" i="2" s="1"/>
  <c r="EA84" i="2"/>
  <c r="EC84" i="2" s="1"/>
  <c r="EA42" i="2"/>
  <c r="EC42" i="2" s="1"/>
  <c r="EA69" i="2"/>
  <c r="EC69" i="2" s="1"/>
  <c r="EA51" i="2"/>
  <c r="EC51" i="2" s="1"/>
  <c r="EA105" i="2"/>
  <c r="EC105" i="2" s="1"/>
  <c r="EA147" i="2"/>
  <c r="EC147" i="2" s="1"/>
  <c r="EA120" i="2"/>
  <c r="EC120" i="2" s="1"/>
  <c r="EA144" i="2"/>
  <c r="EC144" i="2" s="1"/>
  <c r="EA81" i="2"/>
  <c r="EC81" i="2" s="1"/>
  <c r="EA126" i="2"/>
  <c r="EC126" i="2" s="1"/>
  <c r="EA153" i="2"/>
  <c r="EC153" i="2" s="1"/>
  <c r="EA87" i="2"/>
  <c r="EC87" i="2" s="1"/>
  <c r="EA111" i="2"/>
  <c r="EC111" i="2" s="1"/>
  <c r="EA99" i="2"/>
  <c r="EC99" i="2" s="1"/>
  <c r="EA57" i="2"/>
  <c r="EC57" i="2" s="1"/>
  <c r="EA15" i="2"/>
  <c r="EC15" i="2" s="1"/>
  <c r="EA39" i="2"/>
  <c r="EC39" i="2" s="1"/>
  <c r="M49" i="8"/>
  <c r="M46" i="8"/>
  <c r="M53" i="8"/>
  <c r="M48" i="8"/>
  <c r="M55" i="8"/>
  <c r="M59" i="8"/>
  <c r="M57" i="8"/>
  <c r="M38" i="8"/>
  <c r="M18" i="8"/>
  <c r="M15" i="8"/>
  <c r="M36" i="8"/>
  <c r="M25" i="8"/>
  <c r="M44" i="8"/>
  <c r="M51" i="8"/>
  <c r="M32" i="8"/>
  <c r="M37" i="8"/>
  <c r="M13" i="8"/>
  <c r="M45" i="8"/>
  <c r="M22" i="8"/>
  <c r="M56" i="8"/>
  <c r="M50" i="8"/>
  <c r="M35" i="8"/>
  <c r="M24" i="8"/>
  <c r="M19" i="8"/>
  <c r="M40" i="8"/>
  <c r="M29" i="8"/>
  <c r="M26" i="8"/>
  <c r="M42" i="8"/>
  <c r="M54" i="8"/>
  <c r="M23" i="8"/>
  <c r="M39" i="8"/>
  <c r="M34" i="8"/>
  <c r="M58" i="8"/>
  <c r="M31" i="8"/>
  <c r="M47" i="8"/>
  <c r="M20" i="8"/>
  <c r="M41" i="8"/>
  <c r="M28" i="8"/>
  <c r="M30" i="8"/>
  <c r="M52" i="8"/>
  <c r="M43" i="8"/>
  <c r="M16" i="8"/>
  <c r="M21" i="8"/>
  <c r="M33" i="8"/>
  <c r="B135" i="2" l="1"/>
  <c r="A70" i="3"/>
  <c r="E50" i="8"/>
  <c r="CT15" i="2"/>
  <c r="CW15" i="2" s="1"/>
  <c r="DN15" i="2" s="1"/>
  <c r="BR15" i="2"/>
  <c r="CT18" i="2"/>
  <c r="CW18" i="2" s="1"/>
  <c r="DN18" i="2" s="1"/>
  <c r="BR18" i="2"/>
  <c r="DF12" i="2"/>
  <c r="DF249" i="2" s="1"/>
  <c r="CT12" i="2"/>
  <c r="DU18" i="2"/>
  <c r="DW18" i="2" s="1"/>
  <c r="DU15" i="2"/>
  <c r="DW15" i="2" s="1"/>
  <c r="DU12" i="2"/>
  <c r="ED135" i="2"/>
  <c r="M71" i="3" s="1"/>
  <c r="ED123" i="2"/>
  <c r="M67" i="3" s="1"/>
  <c r="ED105" i="2"/>
  <c r="M61" i="3" s="1"/>
  <c r="ED51" i="2"/>
  <c r="M43" i="3" s="1"/>
  <c r="ED45" i="2"/>
  <c r="M41" i="3" s="1"/>
  <c r="ED39" i="2"/>
  <c r="M39" i="3" s="1"/>
  <c r="ED153" i="2"/>
  <c r="M77" i="3" s="1"/>
  <c r="ED69" i="2"/>
  <c r="M49" i="3" s="1"/>
  <c r="ED117" i="2"/>
  <c r="M65" i="3" s="1"/>
  <c r="ED114" i="2"/>
  <c r="M64" i="3" s="1"/>
  <c r="ED48" i="2"/>
  <c r="M42" i="3" s="1"/>
  <c r="ED60" i="2"/>
  <c r="M46" i="3" s="1"/>
  <c r="ED126" i="2"/>
  <c r="M68" i="3" s="1"/>
  <c r="ED42" i="2"/>
  <c r="M40" i="3" s="1"/>
  <c r="ED93" i="2"/>
  <c r="M57" i="3" s="1"/>
  <c r="ED129" i="2"/>
  <c r="M69" i="3" s="1"/>
  <c r="ED78" i="2"/>
  <c r="M52" i="3" s="1"/>
  <c r="ED54" i="2"/>
  <c r="M44" i="3" s="1"/>
  <c r="ED81" i="2"/>
  <c r="M53" i="3" s="1"/>
  <c r="ED84" i="2"/>
  <c r="M54" i="3" s="1"/>
  <c r="ED75" i="2"/>
  <c r="M51" i="3" s="1"/>
  <c r="ED132" i="2"/>
  <c r="M70" i="3" s="1"/>
  <c r="ED156" i="2"/>
  <c r="M78" i="3" s="1"/>
  <c r="ED138" i="2"/>
  <c r="M72" i="3" s="1"/>
  <c r="ED57" i="2"/>
  <c r="M45" i="3" s="1"/>
  <c r="ED144" i="2"/>
  <c r="M74" i="3" s="1"/>
  <c r="ED102" i="2"/>
  <c r="M60" i="3" s="1"/>
  <c r="ED63" i="2"/>
  <c r="M47" i="3" s="1"/>
  <c r="ED66" i="2"/>
  <c r="M48" i="3" s="1"/>
  <c r="ED87" i="2"/>
  <c r="M55" i="3" s="1"/>
  <c r="ED99" i="2"/>
  <c r="M59" i="3" s="1"/>
  <c r="ED120" i="2"/>
  <c r="M66" i="3" s="1"/>
  <c r="ED96" i="2"/>
  <c r="M58" i="3" s="1"/>
  <c r="ED72" i="2"/>
  <c r="M50" i="3" s="1"/>
  <c r="ED90" i="2"/>
  <c r="M56" i="3" s="1"/>
  <c r="ED108" i="2"/>
  <c r="M62" i="3" s="1"/>
  <c r="ED111" i="2"/>
  <c r="M63" i="3" s="1"/>
  <c r="ED147" i="2"/>
  <c r="M75" i="3" s="1"/>
  <c r="M38" i="3"/>
  <c r="ED141" i="2"/>
  <c r="M73" i="3" s="1"/>
  <c r="ED150" i="2"/>
  <c r="M76" i="3" s="1"/>
  <c r="EA12" i="2"/>
  <c r="EA33" i="2"/>
  <c r="DI21" i="2"/>
  <c r="DO21" i="2" s="1"/>
  <c r="EA21" i="2"/>
  <c r="EC21" i="2" s="1"/>
  <c r="DI18" i="2"/>
  <c r="DO18" i="2" s="1"/>
  <c r="EA18" i="2"/>
  <c r="EC18" i="2" s="1"/>
  <c r="DI24" i="2"/>
  <c r="DO24" i="2" s="1"/>
  <c r="EA24" i="2"/>
  <c r="EC24" i="2" s="1"/>
  <c r="CW24" i="2"/>
  <c r="DN24" i="2" s="1"/>
  <c r="N57" i="8"/>
  <c r="N59" i="8"/>
  <c r="N46" i="8"/>
  <c r="N49" i="8"/>
  <c r="N55" i="8"/>
  <c r="M12" i="8"/>
  <c r="M27" i="8"/>
  <c r="M14" i="8"/>
  <c r="DU249" i="2" l="1"/>
  <c r="EA249" i="2"/>
  <c r="BR249" i="2"/>
  <c r="CT249" i="2"/>
  <c r="B138" i="2"/>
  <c r="A71" i="3"/>
  <c r="E51" i="8"/>
  <c r="DP21" i="2"/>
  <c r="L33" i="3" s="1"/>
  <c r="DP15" i="2"/>
  <c r="L31" i="3" s="1"/>
  <c r="DP18" i="2"/>
  <c r="L32" i="3" s="1"/>
  <c r="DP24" i="2"/>
  <c r="L34" i="3" s="1"/>
  <c r="ED24" i="2"/>
  <c r="M34" i="3" s="1"/>
  <c r="ED18" i="2"/>
  <c r="M32" i="3" s="1"/>
  <c r="ED21" i="2"/>
  <c r="M33" i="3" s="1"/>
  <c r="ED15" i="2"/>
  <c r="M31" i="3" s="1"/>
  <c r="C7" i="8"/>
  <c r="B7" i="8"/>
  <c r="C6" i="8"/>
  <c r="B6" i="8"/>
  <c r="N48" i="8"/>
  <c r="N53" i="8"/>
  <c r="B8" i="8"/>
  <c r="B141" i="2" l="1"/>
  <c r="A72" i="3"/>
  <c r="E52" i="8"/>
  <c r="N45" i="8"/>
  <c r="N43" i="8"/>
  <c r="N25" i="8"/>
  <c r="N19" i="8"/>
  <c r="N36" i="8"/>
  <c r="N44" i="8"/>
  <c r="N30" i="8"/>
  <c r="N23" i="8"/>
  <c r="N21" i="8"/>
  <c r="N42" i="8"/>
  <c r="N47" i="8"/>
  <c r="N20" i="8"/>
  <c r="N15" i="8"/>
  <c r="N37" i="8"/>
  <c r="N39" i="8"/>
  <c r="N27" i="8"/>
  <c r="N28" i="8"/>
  <c r="N29" i="8"/>
  <c r="N41" i="8"/>
  <c r="N24" i="8"/>
  <c r="N34" i="8"/>
  <c r="N40" i="8"/>
  <c r="N51" i="8"/>
  <c r="N50" i="8"/>
  <c r="N33" i="8"/>
  <c r="N52" i="8"/>
  <c r="N58" i="8"/>
  <c r="N26" i="8"/>
  <c r="N18" i="8"/>
  <c r="N54" i="8"/>
  <c r="N35" i="8"/>
  <c r="N38" i="8"/>
  <c r="N31" i="8"/>
  <c r="N22" i="8"/>
  <c r="N32" i="8"/>
  <c r="N56" i="8"/>
  <c r="N14" i="8"/>
  <c r="N13" i="8"/>
  <c r="N12" i="8"/>
  <c r="B144" i="2" l="1"/>
  <c r="A73" i="3"/>
  <c r="E53" i="8"/>
  <c r="DM9" i="2"/>
  <c r="E5" i="5"/>
  <c r="E4" i="5"/>
  <c r="F4" i="5" s="1"/>
  <c r="D7" i="5"/>
  <c r="F3" i="5"/>
  <c r="I3" i="5"/>
  <c r="J3" i="5"/>
  <c r="L3" i="5" s="1"/>
  <c r="I4" i="5"/>
  <c r="J4" i="5"/>
  <c r="L4" i="5" s="1"/>
  <c r="I5" i="5"/>
  <c r="J5" i="5"/>
  <c r="L5" i="5" s="1"/>
  <c r="J29" i="3" l="1"/>
  <c r="B147" i="2"/>
  <c r="A74" i="3"/>
  <c r="E54" i="8"/>
  <c r="AY9" i="2"/>
  <c r="CJ9" i="2"/>
  <c r="BI9" i="2"/>
  <c r="E6" i="5"/>
  <c r="E7" i="5" s="1"/>
  <c r="F5" i="5"/>
  <c r="M3" i="5"/>
  <c r="B150" i="2" l="1"/>
  <c r="A75" i="3"/>
  <c r="E55" i="8"/>
  <c r="BT9" i="2"/>
  <c r="CD9" i="2"/>
  <c r="CV9" i="2"/>
  <c r="DH9" i="2"/>
  <c r="CK9" i="2"/>
  <c r="DV9" i="2"/>
  <c r="EB9" i="2"/>
  <c r="F6" i="5"/>
  <c r="G3" i="5" s="1"/>
  <c r="DW9" i="2" l="1"/>
  <c r="DI9" i="2"/>
  <c r="B153" i="2"/>
  <c r="A76" i="3"/>
  <c r="E56" i="8"/>
  <c r="EC9" i="2"/>
  <c r="CW9" i="2"/>
  <c r="F7" i="5"/>
  <c r="DN9" i="2" l="1"/>
  <c r="ED9" i="2"/>
  <c r="DO9" i="2"/>
  <c r="B156" i="2"/>
  <c r="A77" i="3"/>
  <c r="E57" i="8"/>
  <c r="AO33" i="2"/>
  <c r="AY33" i="2" s="1"/>
  <c r="M29" i="3" l="1"/>
  <c r="DP9" i="2"/>
  <c r="A78" i="3"/>
  <c r="B159" i="2"/>
  <c r="E58" i="8"/>
  <c r="DM33" i="2"/>
  <c r="J37" i="3" s="1"/>
  <c r="CJ33" i="2"/>
  <c r="CD33" i="2"/>
  <c r="N16" i="8"/>
  <c r="M17" i="8"/>
  <c r="AO12" i="2"/>
  <c r="B162" i="2" l="1"/>
  <c r="A79" i="3"/>
  <c r="BI12" i="2"/>
  <c r="BI249" i="2" s="1"/>
  <c r="BG250" i="2" s="1"/>
  <c r="AO249" i="2"/>
  <c r="AO251" i="2" s="1"/>
  <c r="L29" i="3"/>
  <c r="AY12" i="2"/>
  <c r="CV33" i="2"/>
  <c r="CW33" i="2" s="1"/>
  <c r="DN33" i="2" s="1"/>
  <c r="BT33" i="2"/>
  <c r="DH33" i="2"/>
  <c r="DI33" i="2" s="1"/>
  <c r="DM12" i="2"/>
  <c r="DM249" i="2" s="1"/>
  <c r="DV33" i="2"/>
  <c r="DW33" i="2" s="1"/>
  <c r="CK33" i="2"/>
  <c r="EB33" i="2"/>
  <c r="EC33" i="2" s="1"/>
  <c r="CJ12" i="2"/>
  <c r="CJ249" i="2" s="1"/>
  <c r="M11" i="8"/>
  <c r="CD12" i="2" l="1"/>
  <c r="CD249" i="2" s="1"/>
  <c r="CB250" i="2" s="1"/>
  <c r="B165" i="2"/>
  <c r="A80" i="3"/>
  <c r="D10" i="3"/>
  <c r="BT12" i="2"/>
  <c r="BT249" i="2" s="1"/>
  <c r="AY249" i="2"/>
  <c r="C10" i="3" s="1"/>
  <c r="DO33" i="2"/>
  <c r="N17" i="8" s="1"/>
  <c r="DH12" i="2"/>
  <c r="CV12" i="2"/>
  <c r="CK12" i="2"/>
  <c r="CK249" i="2" s="1"/>
  <c r="DV12" i="2"/>
  <c r="ED33" i="2"/>
  <c r="M37" i="3" s="1"/>
  <c r="J30" i="3"/>
  <c r="CI250" i="2"/>
  <c r="EB12" i="2"/>
  <c r="C13" i="1"/>
  <c r="C12" i="1"/>
  <c r="I11" i="1"/>
  <c r="C11" i="1"/>
  <c r="AO253" i="2" l="1"/>
  <c r="B168" i="2"/>
  <c r="A81" i="3"/>
  <c r="DI12" i="2"/>
  <c r="DI249" i="2" s="1"/>
  <c r="DH249" i="2"/>
  <c r="DW12" i="2"/>
  <c r="DW249" i="2" s="1"/>
  <c r="C15" i="3" s="1"/>
  <c r="DV249" i="2"/>
  <c r="EC12" i="2"/>
  <c r="EC249" i="2" s="1"/>
  <c r="D15" i="3" s="1"/>
  <c r="EB249" i="2"/>
  <c r="CV249" i="2"/>
  <c r="CQ251" i="2" s="1"/>
  <c r="DP33" i="2"/>
  <c r="L37" i="3" s="1"/>
  <c r="AY251" i="2"/>
  <c r="AO252" i="2"/>
  <c r="C11" i="3"/>
  <c r="BR250" i="2"/>
  <c r="CB254" i="2" s="1"/>
  <c r="CB256" i="2" s="1"/>
  <c r="AW250" i="2"/>
  <c r="CW12" i="2"/>
  <c r="C8" i="8"/>
  <c r="O11" i="1"/>
  <c r="P11" i="1" s="1"/>
  <c r="M11" i="1"/>
  <c r="N11" i="1" s="1"/>
  <c r="E3" i="1" s="1"/>
  <c r="J11" i="1"/>
  <c r="K11" i="1" s="1"/>
  <c r="DO12" i="2" l="1"/>
  <c r="DO249" i="2" s="1"/>
  <c r="AO254" i="2"/>
  <c r="B171" i="2"/>
  <c r="A82" i="3"/>
  <c r="DN12" i="2"/>
  <c r="DN249" i="2" s="1"/>
  <c r="CW249" i="2"/>
  <c r="C14" i="3" s="1"/>
  <c r="C19" i="3" s="1"/>
  <c r="ED12" i="2"/>
  <c r="ED249" i="2" s="1"/>
  <c r="D11" i="3"/>
  <c r="BG254" i="2"/>
  <c r="D14" i="3"/>
  <c r="D19" i="3" s="1"/>
  <c r="D5" i="1"/>
  <c r="L11" i="1"/>
  <c r="R11" i="1" s="1"/>
  <c r="Q11" i="1"/>
  <c r="D6" i="1" s="1"/>
  <c r="E4" i="1"/>
  <c r="D4" i="1"/>
  <c r="D3" i="1"/>
  <c r="N11" i="8" l="1"/>
  <c r="M30" i="3"/>
  <c r="DP12" i="2"/>
  <c r="DP249" i="2" s="1"/>
  <c r="B174" i="2"/>
  <c r="A83" i="3"/>
  <c r="BG255" i="2"/>
  <c r="BG256" i="2" s="1"/>
  <c r="CQ254" i="2"/>
  <c r="E5" i="1"/>
  <c r="E6" i="1"/>
  <c r="L30" i="3" l="1"/>
  <c r="B177" i="2"/>
  <c r="A84" i="3"/>
  <c r="DD252" i="2"/>
  <c r="B180" i="2" l="1"/>
  <c r="A85" i="3"/>
  <c r="N10" i="8"/>
  <c r="M10" i="8"/>
  <c r="B183" i="2" l="1"/>
  <c r="A86" i="3"/>
  <c r="B13" i="8"/>
  <c r="B9" i="8"/>
  <c r="B10" i="8" s="1"/>
  <c r="C12" i="8"/>
  <c r="B12" i="8"/>
  <c r="C9" i="8"/>
  <c r="B186" i="2" l="1"/>
  <c r="A87" i="3"/>
  <c r="C13" i="8"/>
  <c r="C16" i="8" s="1"/>
  <c r="B16" i="8"/>
  <c r="C10" i="8"/>
  <c r="B189" i="2" l="1"/>
  <c r="A88" i="3"/>
  <c r="B192" i="2" l="1"/>
  <c r="A89" i="3"/>
  <c r="B195" i="2" l="1"/>
  <c r="A90" i="3"/>
  <c r="B198" i="2" l="1"/>
  <c r="A91" i="3"/>
  <c r="B201" i="2" l="1"/>
  <c r="A92" i="3"/>
  <c r="B204" i="2" l="1"/>
  <c r="A93" i="3"/>
  <c r="B207" i="2" l="1"/>
  <c r="A94" i="3"/>
  <c r="B210" i="2" l="1"/>
  <c r="A95" i="3"/>
  <c r="B213" i="2" l="1"/>
  <c r="A96" i="3"/>
  <c r="B216" i="2" l="1"/>
  <c r="A97" i="3"/>
  <c r="B219" i="2" l="1"/>
  <c r="A98" i="3"/>
  <c r="B222" i="2" l="1"/>
  <c r="A99" i="3"/>
  <c r="B225" i="2" l="1"/>
  <c r="A100" i="3"/>
  <c r="B228" i="2" l="1"/>
  <c r="A101" i="3"/>
  <c r="B231" i="2" l="1"/>
  <c r="A102" i="3"/>
  <c r="B234" i="2" l="1"/>
  <c r="A103" i="3"/>
  <c r="B237" i="2" l="1"/>
  <c r="A104" i="3"/>
  <c r="B240" i="2" l="1"/>
  <c r="A105" i="3"/>
  <c r="B243" i="2" l="1"/>
  <c r="A106" i="3"/>
  <c r="B246" i="2" l="1"/>
  <c r="A108" i="3" s="1"/>
  <c r="A107"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Op</author>
    <author>localuser</author>
    <author>Gajdosikova Jana</author>
    <author>Asistent</author>
  </authors>
  <commentList>
    <comment ref="O5" authorId="0" shapeId="0" xr:uid="{00000000-0006-0000-0100-000001000000}">
      <text>
        <r>
          <rPr>
            <sz val="9"/>
            <color indexed="81"/>
            <rFont val="Segoe UI"/>
            <family val="2"/>
          </rPr>
          <t>Niektoré zmeny regulácií majú len 1 typ nákladov (napr. zmeny v povinnom vedení evidencie majú len administratívne náklady). Iné môžu mať viac typov nákladov (napr. zmeny v BOZP môžu mať aj administratívne náklady aj nepriame finančné náklady spočívajúce v kúpe povinného vybavenia).</t>
        </r>
      </text>
    </comment>
    <comment ref="C7" authorId="0" shapeId="0" xr:uid="{00000000-0006-0000-0100-000002000000}">
      <text>
        <r>
          <rPr>
            <sz val="9"/>
            <color indexed="81"/>
            <rFont val="Segoe UI"/>
            <family val="2"/>
          </rPr>
          <t xml:space="preserve">Napr.: Zníženie frekvencie povinných kontrol z ročnej na dvojročnú.
</t>
        </r>
      </text>
    </comment>
    <comment ref="D7" authorId="0" shapeId="0" xr:uid="{00000000-0006-0000-0100-000003000000}">
      <text>
        <r>
          <rPr>
            <sz val="9"/>
            <color indexed="81"/>
            <rFont val="Segoe UI"/>
            <family val="2"/>
          </rPr>
          <t>Napr.: Zákon č. 563/2009 Z. z.</t>
        </r>
      </text>
    </comment>
    <comment ref="E7" authorId="0" shapeId="0" xr:uid="{00000000-0006-0000-0100-000004000000}">
      <text>
        <r>
          <rPr>
            <sz val="9"/>
            <color indexed="81"/>
            <rFont val="Segoe UI"/>
            <family val="2"/>
          </rPr>
          <t>Napr.: § 15, ods. 2, písm. b</t>
        </r>
      </text>
    </comment>
    <comment ref="F7" authorId="1" shapeId="0" xr:uid="{00000000-0006-0000-0100-000005000000}">
      <text>
        <r>
          <rPr>
            <sz val="9"/>
            <color indexed="81"/>
            <rFont val="Segoe UI"/>
            <family val="2"/>
            <charset val="238"/>
          </rPr>
          <t xml:space="preserve">SR / EÚ Úplná harmonizácia / EÚ harmonizácia s možnosťou voľby
</t>
        </r>
      </text>
    </comment>
    <comment ref="G7" authorId="1" shapeId="0" xr:uid="{00000000-0006-0000-0100-000006000000}">
      <text>
        <r>
          <rPr>
            <sz val="9"/>
            <color indexed="81"/>
            <rFont val="Segoe UI"/>
            <family val="2"/>
            <charset val="238"/>
          </rPr>
          <t xml:space="preserve">Napr.: 1.7.2022
</t>
        </r>
      </text>
    </comment>
    <comment ref="H7" authorId="2" shapeId="0" xr:uid="{00000000-0006-0000-0100-000007000000}">
      <text>
        <r>
          <rPr>
            <b/>
            <sz val="9"/>
            <color indexed="81"/>
            <rFont val="Segoe UI"/>
            <family val="2"/>
            <charset val="238"/>
          </rPr>
          <t>Gajdosikova Jana:</t>
        </r>
        <r>
          <rPr>
            <sz val="9"/>
            <color indexed="81"/>
            <rFont val="Segoe UI"/>
            <family val="2"/>
            <charset val="238"/>
          </rPr>
          <t xml:space="preserve">
Uveďte počet mesiacov o ktoré je regulácia zavedená skôr ako požaduje EÚ. </t>
        </r>
      </text>
    </comment>
    <comment ref="I7" authorId="2" shapeId="0" xr:uid="{00000000-0006-0000-0100-000008000000}">
      <text>
        <r>
          <rPr>
            <b/>
            <sz val="9"/>
            <color indexed="81"/>
            <rFont val="Segoe UI"/>
            <family val="2"/>
            <charset val="238"/>
          </rPr>
          <t>Gajdosikova Jana:</t>
        </r>
        <r>
          <rPr>
            <sz val="9"/>
            <color indexed="81"/>
            <rFont val="Segoe UI"/>
            <family val="2"/>
            <charset val="238"/>
          </rPr>
          <t xml:space="preserve">
Uveďte počet mesiacov o ktoré je regulácia zavedená skôr ako požaduje EÚ. </t>
        </r>
      </text>
    </comment>
    <comment ref="K7" authorId="0" shapeId="0" xr:uid="{00000000-0006-0000-0100-000009000000}">
      <text>
        <r>
          <rPr>
            <sz val="9"/>
            <color indexed="81"/>
            <rFont val="Segoe UI"/>
            <family val="2"/>
          </rPr>
          <t>Napr.: Hotely, Predajne, Autodopravcovia a pod.</t>
        </r>
      </text>
    </comment>
    <comment ref="L7" authorId="1" shapeId="0" xr:uid="{00000000-0006-0000-0100-00000A000000}">
      <text>
        <r>
          <rPr>
            <sz val="9"/>
            <color indexed="81"/>
            <rFont val="Segoe UI"/>
            <family val="2"/>
            <charset val="238"/>
          </rPr>
          <t>Uveďte počet, koľkých podnikateľských subjektov spolu sa dotkne zmena regulácie.
V prípade pôvodu regulácie "Predčasná implementácia" uveďte 1</t>
        </r>
      </text>
    </comment>
    <comment ref="N7" authorId="2" shapeId="0" xr:uid="{00000000-0006-0000-0100-00000B000000}">
      <text>
        <r>
          <rPr>
            <sz val="9"/>
            <color indexed="81"/>
            <rFont val="Segoe UI"/>
            <family val="2"/>
            <charset val="238"/>
          </rPr>
          <t>Vyberte jednu z možností, podľa toho, či regulácia zvyšuje alebo znižuje náklady.</t>
        </r>
      </text>
    </comment>
    <comment ref="O8" authorId="1" shapeId="0" xr:uid="{00000000-0006-0000-0100-00000C000000}">
      <text>
        <r>
          <rPr>
            <sz val="9"/>
            <color indexed="81"/>
            <rFont val="Segoe UI"/>
            <family val="2"/>
            <charset val="238"/>
          </rPr>
          <t>Použite najmä čísla z Analýzy vplyvov na rozpočet verejnej správy</t>
        </r>
      </text>
    </comment>
    <comment ref="P8" authorId="1" shapeId="0" xr:uid="{00000000-0006-0000-0100-00000D000000}">
      <text>
        <r>
          <rPr>
            <sz val="9"/>
            <color indexed="81"/>
            <rFont val="Segoe UI"/>
            <family val="2"/>
            <charset val="238"/>
          </rPr>
          <t xml:space="preserve">Použite čísla z Analýzy vplyvov na rozpočet verejnej správy a prípadné očakávané zvýšenie poplatkov inštitúciám, ktoré nie sú súčasťou rozpočtu verejnej správy (napr. komory, asociácie atď.).
</t>
        </r>
      </text>
    </comment>
    <comment ref="AN9" authorId="3" shapeId="0" xr:uid="{00000000-0006-0000-0100-00000E000000}">
      <text>
        <r>
          <rPr>
            <b/>
            <sz val="9"/>
            <color indexed="81"/>
            <rFont val="Segoe UI"/>
            <family val="2"/>
            <charset val="238"/>
          </rPr>
          <t>Asistent:</t>
        </r>
        <r>
          <rPr>
            <sz val="9"/>
            <color indexed="81"/>
            <rFont val="Segoe UI"/>
            <family val="2"/>
            <charset val="238"/>
          </rPr>
          <t xml:space="preserve">
Skontrolovať
</t>
        </r>
      </text>
    </comment>
  </commentList>
</comments>
</file>

<file path=xl/sharedStrings.xml><?xml version="1.0" encoding="utf-8"?>
<sst xmlns="http://schemas.openxmlformats.org/spreadsheetml/2006/main" count="1682" uniqueCount="318">
  <si>
    <t>Čas
(v min.)</t>
  </si>
  <si>
    <t>Počet plnení</t>
  </si>
  <si>
    <t>Koeficient</t>
  </si>
  <si>
    <t>1-krát ročne</t>
  </si>
  <si>
    <t>každé 2 roky</t>
  </si>
  <si>
    <t>2-krát ročne (polročne)</t>
  </si>
  <si>
    <t>každé 3 roky</t>
  </si>
  <si>
    <t>3-krát ročne</t>
  </si>
  <si>
    <t>každé 4 roky</t>
  </si>
  <si>
    <t>4-krát ročne (štvrťročne)</t>
  </si>
  <si>
    <t>mesačne</t>
  </si>
  <si>
    <t>každých 5 rokov</t>
  </si>
  <si>
    <t>Frekvencia plnenia povinnosti</t>
  </si>
  <si>
    <t>Priemerná hrubá mesačná mzda v národnom hospodárstve za rok 2013</t>
  </si>
  <si>
    <t>Náklady na celé podnikateľské prostredie</t>
  </si>
  <si>
    <r>
      <t>Celkové náklady</t>
    </r>
    <r>
      <rPr>
        <b/>
        <i/>
        <sz val="10"/>
        <color theme="0"/>
        <rFont val="Arial"/>
        <family val="2"/>
      </rPr>
      <t xml:space="preserve"> povinnosti (EUR)</t>
    </r>
  </si>
  <si>
    <t>Koeficient frekvencie</t>
  </si>
  <si>
    <t>1 – krát ročne</t>
  </si>
  <si>
    <t>2 – krát ročne (polročne)</t>
  </si>
  <si>
    <t>3 – krát ročne</t>
  </si>
  <si>
    <t>4 – krát ročne (štvrťročne)</t>
  </si>
  <si>
    <t>Mesačne</t>
  </si>
  <si>
    <t>Náklady regulácie</t>
  </si>
  <si>
    <r>
      <t>Priame finančné náklady</t>
    </r>
    <r>
      <rPr>
        <b/>
        <i/>
        <sz val="10"/>
        <color rgb="FF00B0F0"/>
        <rFont val="Arial"/>
        <family val="2"/>
      </rPr>
      <t xml:space="preserve"> (EUR)</t>
    </r>
  </si>
  <si>
    <r>
      <t>Nepriame finančné náklady</t>
    </r>
    <r>
      <rPr>
        <b/>
        <i/>
        <sz val="10"/>
        <color rgb="FF00B0F0"/>
        <rFont val="Arial"/>
        <family val="2"/>
      </rPr>
      <t xml:space="preserve"> (EUR)</t>
    </r>
  </si>
  <si>
    <r>
      <t xml:space="preserve">Administratívne náklady </t>
    </r>
    <r>
      <rPr>
        <b/>
        <i/>
        <sz val="10"/>
        <color rgb="FF77AC00"/>
        <rFont val="Arial"/>
        <family val="2"/>
      </rPr>
      <t>(EUR)</t>
    </r>
  </si>
  <si>
    <t>Náklady na 1 podnikateľa</t>
  </si>
  <si>
    <r>
      <rPr>
        <b/>
        <sz val="11"/>
        <color theme="0"/>
        <rFont val="Arial"/>
        <family val="2"/>
        <charset val="238"/>
      </rPr>
      <t>Priame finančné náklady</t>
    </r>
    <r>
      <rPr>
        <sz val="10"/>
        <color theme="0"/>
        <rFont val="Arial"/>
        <family val="2"/>
      </rPr>
      <t xml:space="preserve"> 
na povinnosť na 1 podnikateľa (EUR)</t>
    </r>
  </si>
  <si>
    <r>
      <rPr>
        <b/>
        <sz val="11"/>
        <color theme="0"/>
        <rFont val="Arial"/>
        <family val="2"/>
        <charset val="238"/>
      </rPr>
      <t>Nepriame finančné náklady</t>
    </r>
    <r>
      <rPr>
        <sz val="10"/>
        <color theme="0"/>
        <rFont val="Arial"/>
        <family val="2"/>
        <charset val="238"/>
      </rPr>
      <t xml:space="preserve"> 
na povinnosť na 1 podnikateľa (EUR)</t>
    </r>
  </si>
  <si>
    <t>Časová náročnosť povinnosti</t>
  </si>
  <si>
    <r>
      <t xml:space="preserve">Alternatíva 1: 
</t>
    </r>
    <r>
      <rPr>
        <b/>
        <sz val="11"/>
        <color theme="0"/>
        <rFont val="Arial"/>
        <family val="2"/>
        <charset val="238"/>
      </rPr>
      <t xml:space="preserve">Štandardná časová náročnosť
</t>
    </r>
    <r>
      <rPr>
        <sz val="10"/>
        <color theme="0"/>
        <rFont val="Arial"/>
        <family val="2"/>
        <charset val="238"/>
      </rPr>
      <t>(min.)</t>
    </r>
  </si>
  <si>
    <r>
      <t xml:space="preserve">Alternatíva 2: 
</t>
    </r>
    <r>
      <rPr>
        <b/>
        <sz val="11"/>
        <color theme="0"/>
        <rFont val="Arial"/>
        <family val="2"/>
        <charset val="238"/>
      </rPr>
      <t xml:space="preserve">Expertný odhad trvania </t>
    </r>
    <r>
      <rPr>
        <sz val="10"/>
        <color theme="0"/>
        <rFont val="Arial"/>
        <family val="2"/>
        <charset val="238"/>
      </rPr>
      <t>(min.)</t>
    </r>
  </si>
  <si>
    <t>na 1 podnikateľa</t>
  </si>
  <si>
    <t>na celé podnik. prostredie</t>
  </si>
  <si>
    <t xml:space="preserve">Počet dotknutých podnikateľov </t>
  </si>
  <si>
    <t>Typické informačné povinnosti</t>
  </si>
  <si>
    <t>Vyberte frekvenciu</t>
  </si>
  <si>
    <t>Vyberte typickú povinnosť</t>
  </si>
  <si>
    <t>Príklady IP spadajúcich do danej kategórie</t>
  </si>
  <si>
    <t>Celkové náklady povinnosti (EUR)</t>
  </si>
  <si>
    <t>Administratívne náklady (EUR)</t>
  </si>
  <si>
    <t>Nepriame finančné náklady (EUR)</t>
  </si>
  <si>
    <t>Priame finančné náklady (EUR)</t>
  </si>
  <si>
    <t>S. r. o.</t>
  </si>
  <si>
    <t>Vplyvy (náklady) na celé podnikateľské prostredie</t>
  </si>
  <si>
    <t>Vplyvy (náklady) na celú kategóriu subjektov</t>
  </si>
  <si>
    <t>Vplyvy (náklady) na 1 podnikateľský subjekt</t>
  </si>
  <si>
    <t>Početnosť kategórie</t>
  </si>
  <si>
    <t>Kategória dotknutých subjektov</t>
  </si>
  <si>
    <t>OUT</t>
  </si>
  <si>
    <t>IN</t>
  </si>
  <si>
    <t>Druhy nákladov</t>
  </si>
  <si>
    <t>Priame finančné náklady okrem poplatkov</t>
  </si>
  <si>
    <t>Priame finančné náklady - poplatky</t>
  </si>
  <si>
    <t>Nepriame finančné náklady</t>
  </si>
  <si>
    <t>Administratívne náklady</t>
  </si>
  <si>
    <t>SPOLU</t>
  </si>
  <si>
    <t>Počet dotknutých subjektov v kategórii</t>
  </si>
  <si>
    <t xml:space="preserve">A. s. </t>
  </si>
  <si>
    <t>TYP NÁKLADOV</t>
  </si>
  <si>
    <t>Pôvod regulácie</t>
  </si>
  <si>
    <t>Celkom</t>
  </si>
  <si>
    <t xml:space="preserve"> Z toho</t>
  </si>
  <si>
    <t>In</t>
  </si>
  <si>
    <t xml:space="preserve">Definujte kategóriu dotkntutých subjektov, ktoré budú ovplyvnené predkladanou reguláciou. Pre každú jednotlivú kategóriu vyplňte toľko riadkov, koľko rôznych vplyvov budete analyzovať. </t>
  </si>
  <si>
    <t>Uveďte lokalizáciu časti zákona, ktorá obsahuje/definuje analyzovaný vplyv na podnikateľské prostredie.</t>
  </si>
  <si>
    <t>Poradové číslo</t>
  </si>
  <si>
    <t>Kategórie nákladov regulácie</t>
  </si>
  <si>
    <t>Časová náročnosť povinností</t>
  </si>
  <si>
    <t>Metodika kalkulácie nákladov</t>
  </si>
  <si>
    <t>Popis stĺpca</t>
  </si>
  <si>
    <t>P.č.</t>
  </si>
  <si>
    <t>C. Nepriame finančné náklady</t>
  </si>
  <si>
    <t>D. Administratívne náklady</t>
  </si>
  <si>
    <t>Spolu = A+B+C+D</t>
  </si>
  <si>
    <t xml:space="preserve">Tabuľka č. 2: Výpočet vplyvov jednotlivých regulácií </t>
  </si>
  <si>
    <t>Kategória dotk. subjektov</t>
  </si>
  <si>
    <t>Zrozumiteľný a stručný opis regulácie (dôvod zvýšenia/zníženia nákladov na PP)</t>
  </si>
  <si>
    <t>Lokalizácia (§, ods.)</t>
  </si>
  <si>
    <t>Vplyv na 1 podnik. v €</t>
  </si>
  <si>
    <t>Vplyv na kategóriu dotk. subjektov v €</t>
  </si>
  <si>
    <r>
      <t xml:space="preserve">Pôvod regulácie: 
</t>
    </r>
    <r>
      <rPr>
        <sz val="10"/>
        <color rgb="FF000000"/>
        <rFont val="Times New Roman"/>
        <family val="1"/>
      </rPr>
      <t>SR/EÚ úplná harm./EÚ harm. s možnosťou voľby</t>
    </r>
  </si>
  <si>
    <t>Tabuľka č. 1: Zmeny nákladov v prepočte na podnikateľské prostredie, Vyhodnotenie pravidla 1in2out</t>
  </si>
  <si>
    <t>Výpočet vplyvov jednotlivých regulácií</t>
  </si>
  <si>
    <t>Tabuľky sa po vyplnení Kroku 1 - Kalkulačka vyplnia sami a môžu byť skopírované do Analýzy vplyvov na podnikateľské prostredie (PP)</t>
  </si>
  <si>
    <t>E. Vplyv na mikro, malé a stredné podn.</t>
  </si>
  <si>
    <t>VÝPOČET PRAVIDLA 1in2out:</t>
  </si>
  <si>
    <t>G. Náklady okrem výnimiek = B+C+D-F</t>
  </si>
  <si>
    <t>Zvýšenie nákladov v € na PP</t>
  </si>
  <si>
    <t>Zníženie nákladov v € na PP</t>
  </si>
  <si>
    <t>Počet dotknutých subjektov</t>
  </si>
  <si>
    <t xml:space="preserve">ZMENY JEDNOTLIVÝCH TYPOV NÁKLADOV </t>
  </si>
  <si>
    <t>Výber z typických informačných povinností pre alternatívu č. 2 k administratívnym nákladom</t>
  </si>
  <si>
    <t>Vyplní MS Excel</t>
  </si>
  <si>
    <r>
      <t xml:space="preserve">Nepriame náklady: vyplňte, len ak regulácia zakladá nepriame náklady. V prvom stĺpci uveďte údaj na jedného podnikateľa. V druhom stĺpci vyberte jednu z možností frekvencie plnenia povinnosti podľa nižšie uvedenej tabuľky.
</t>
    </r>
    <r>
      <rPr>
        <i/>
        <sz val="10"/>
        <color theme="1"/>
        <rFont val="Arial"/>
        <family val="2"/>
        <charset val="238"/>
      </rPr>
      <t>Nepriame finančné náklady – sú náklady, ktoré musí podnikateľ vynaložiť pre účely zabezpečenia súladu výrobku, služieb, interných procesov, vybavenia prevádzky s požiadavkami regulácie (napr. náklady spojené so zabezpečením ochranných pracovných odevov, náklady na zabezpečenie pitného režimu, náklady na vybavenie prevádzky elektronickou registračnou pokladňou, náklady na získanie potrebných vedomostí nevyhnutných na dosiahnutie určitého diplomu alebo osvedčenia a iné).</t>
    </r>
  </si>
  <si>
    <t xml:space="preserve">Počet dotkn. subjektov </t>
  </si>
  <si>
    <t>In EU</t>
  </si>
  <si>
    <t>OUT EU</t>
  </si>
  <si>
    <t>Vplyv na 1 podnikateľa</t>
  </si>
  <si>
    <t xml:space="preserve">Pôvod regulácie </t>
  </si>
  <si>
    <t>Priame finančné náklady</t>
  </si>
  <si>
    <t>Náklady regulácií na 1 podnikateľa</t>
  </si>
  <si>
    <t>Náklady regulácií na celé podnikateľské prostredie</t>
  </si>
  <si>
    <t>Priame a nepriame náklady regulácií na 1 podnikateľa</t>
  </si>
  <si>
    <t>Priame a nepriame náklady regulácií na celé podnikateľské prostredie</t>
  </si>
  <si>
    <t>Administratívne náklady regulácií na 1 podnikateľa</t>
  </si>
  <si>
    <t xml:space="preserve">Administratívne náklady regulácií na celé podnikateľské prostredie </t>
  </si>
  <si>
    <t>*Tarifa – pre zjednodušenie výpočtov vychádza z priemernej ceny práce v národnom hospodárstve za predchádzajúci rok (priemerná nominálna mesačná mzda zamestnanca v hospodárstve SR zverejňovaná Štatistickým úradom + odvody zamestnávateľa). V rámci Kalkulačky na ročnej báze aktualizuje toto pole Gestor – MH SR</t>
  </si>
  <si>
    <t>Celkové náklady regulácií na 1 podnikateľa:</t>
  </si>
  <si>
    <t>Celkové náklady regulácií na celé podnikateľské prostredie</t>
  </si>
  <si>
    <r>
      <t xml:space="preserve">ZMENY JEDNOTLIVÝCH TYPOV NÁKLADOV  </t>
    </r>
    <r>
      <rPr>
        <sz val="10"/>
        <rFont val="Arial"/>
        <family val="2"/>
      </rPr>
      <t>(vyplňte len tie, ktoré obsahuje daná regulácia)</t>
    </r>
  </si>
  <si>
    <r>
      <t xml:space="preserve">Druh vplyvu
</t>
    </r>
    <r>
      <rPr>
        <sz val="10"/>
        <color rgb="FF000000"/>
        <rFont val="Times New Roman"/>
        <family val="1"/>
        <charset val="238"/>
      </rPr>
      <t>In (zvyšuje náklady) / 
Out (znižuje náklady)</t>
    </r>
  </si>
  <si>
    <r>
      <t xml:space="preserve">Číslo normy
</t>
    </r>
    <r>
      <rPr>
        <sz val="10"/>
        <color theme="1"/>
        <rFont val="Arial"/>
        <family val="2"/>
        <charset val="238"/>
      </rPr>
      <t>(zákona, vyhlášky a pod.)</t>
    </r>
  </si>
  <si>
    <t>Účinnosť
regulácie</t>
  </si>
  <si>
    <t>Účinnosť regulácie</t>
  </si>
  <si>
    <t>Uveďte dátum a rok, odkedy má byť daná regulácia účinná.</t>
  </si>
  <si>
    <t xml:space="preserve">Počet subjektov spolu </t>
  </si>
  <si>
    <t>Počet subjektov MSP</t>
  </si>
  <si>
    <t xml:space="preserve">Ostatné stĺpce vyznačené šedou farbou nevypĺňa predkladateľ, vypočíta ich MS Excel. </t>
  </si>
  <si>
    <t>Vysvetlivky  metodiky a postupu výpočtu:</t>
  </si>
  <si>
    <r>
      <t xml:space="preserve">Kalkulačka nákladov regulácie sa opiera o metodiku </t>
    </r>
    <r>
      <rPr>
        <b/>
        <sz val="10"/>
        <rFont val="Arial"/>
        <family val="2"/>
        <charset val="238"/>
      </rPr>
      <t>Štandardného nákladového modelu (SCM)</t>
    </r>
    <r>
      <rPr>
        <sz val="10"/>
        <rFont val="Arial"/>
        <family val="2"/>
      </rPr>
      <t>. Jednotlivé položky sú kalkulované na základe nižšie uvedených princípov:</t>
    </r>
  </si>
  <si>
    <t>Rozdeľte materiál na jednotlivé regulácie. Výstižne pomenujte analyzovaný vplyv na podnikateľské prostredie.</t>
  </si>
  <si>
    <r>
      <t xml:space="preserve">Priame náklady: uveďte len ak regulácia zakladá/upravuje výšku nákladov pre dane, odvody a clá. Použite údaje z analýzy vplyvov na rozpočet verejnej správy (tabuľka č. 3). Ide o ročný vplyv na kategóriu dotknutých subjektov v EUR.
</t>
    </r>
    <r>
      <rPr>
        <i/>
        <sz val="10"/>
        <color theme="1"/>
        <rFont val="Arial"/>
        <family val="2"/>
        <charset val="238"/>
      </rPr>
      <t xml:space="preserve">Priame finančné náklady okrem poplatkov  – sú odvodené z konkrétnej priamej povinnosti previesť určitú sumu peňazí predovšetkým štátu alebo príslušnému orgánu verejnej správy, okrem poplatkov (odvody, dane, clá a iné). </t>
    </r>
  </si>
  <si>
    <t>A.Dane, odvody, clá a poplatky, ktorých cieľom je znižovať negatívne externality</t>
  </si>
  <si>
    <t>B. Iné poplatky</t>
  </si>
  <si>
    <r>
      <t>F. Úplná harmonizácia</t>
    </r>
    <r>
      <rPr>
        <i/>
        <sz val="10"/>
        <color theme="1"/>
        <rFont val="Times New Roman"/>
        <family val="1"/>
        <charset val="238"/>
      </rPr>
      <t xml:space="preserve"> práva</t>
    </r>
    <r>
      <rPr>
        <i/>
        <sz val="10"/>
        <color theme="1"/>
        <rFont val="Times New Roman"/>
        <family val="1"/>
      </rPr>
      <t xml:space="preserve"> EÚ
</t>
    </r>
    <r>
      <rPr>
        <i/>
        <sz val="8"/>
        <color rgb="FFFF0000"/>
        <rFont val="Times New Roman"/>
        <family val="1"/>
        <charset val="238"/>
      </rPr>
      <t>(okrem daní, odvodov, ciel a poplatkov, ktorých cieľom je znižovať negatívne externality)</t>
    </r>
  </si>
  <si>
    <t>Prepočet v prípade "N"</t>
  </si>
  <si>
    <t>úplná harmonizácia bez A</t>
  </si>
  <si>
    <r>
      <t>A.Dane, odvody, clá a poplatky</t>
    </r>
    <r>
      <rPr>
        <sz val="10"/>
        <color theme="1"/>
        <rFont val="Arial"/>
        <family val="2"/>
        <charset val="238"/>
      </rPr>
      <t>, ktorých cieľom je znižovať negatívne externality</t>
    </r>
    <r>
      <rPr>
        <b/>
        <sz val="10"/>
        <color theme="1"/>
        <rFont val="Arial"/>
        <family val="2"/>
        <charset val="238"/>
      </rPr>
      <t xml:space="preserve">
</t>
    </r>
    <r>
      <rPr>
        <sz val="9"/>
        <color theme="1"/>
        <rFont val="Arial"/>
        <family val="2"/>
        <charset val="238"/>
      </rPr>
      <t>(ročný vplyv na kategóriu dotkn. sub. v EUR)</t>
    </r>
  </si>
  <si>
    <t>Názvy stĺpcov s červeným trojuholníkom vpravo hore obsahujú nápovedu</t>
  </si>
  <si>
    <t>Out</t>
  </si>
  <si>
    <t>vplyv na celé podnikateľské prostredie</t>
  </si>
  <si>
    <t>z kalkulačky</t>
  </si>
  <si>
    <t>z tab. 1</t>
  </si>
  <si>
    <t>diff musí byť '0'</t>
  </si>
  <si>
    <r>
      <rPr>
        <b/>
        <sz val="10"/>
        <rFont val="Arial"/>
        <family val="2"/>
      </rPr>
      <t>Priame finančné náklady
A. Dane, odvody, clá</t>
    </r>
    <r>
      <rPr>
        <sz val="10"/>
        <rFont val="Arial"/>
        <family val="2"/>
      </rPr>
      <t xml:space="preserve">  </t>
    </r>
    <r>
      <rPr>
        <b/>
        <sz val="10"/>
        <rFont val="Arial"/>
        <family val="2"/>
      </rPr>
      <t xml:space="preserve">a poplatky, </t>
    </r>
    <r>
      <rPr>
        <sz val="10"/>
        <rFont val="Arial"/>
        <family val="2"/>
      </rPr>
      <t>ktorých cieľom je znižovať negatívne externality</t>
    </r>
    <r>
      <rPr>
        <b/>
        <sz val="10"/>
        <rFont val="Arial"/>
        <family val="2"/>
      </rPr>
      <t xml:space="preserve"> </t>
    </r>
    <r>
      <rPr>
        <sz val="10"/>
        <rFont val="Arial"/>
        <family val="2"/>
      </rPr>
      <t>(EUR)</t>
    </r>
  </si>
  <si>
    <r>
      <t xml:space="preserve">Číslo normy
</t>
    </r>
    <r>
      <rPr>
        <sz val="10"/>
        <color rgb="FF000000"/>
        <rFont val="Times New Roman"/>
        <family val="1"/>
      </rPr>
      <t>(zákona, vyhlášky a pod.)</t>
    </r>
  </si>
  <si>
    <t xml:space="preserve">Oboznámenie sa s reguláciou </t>
  </si>
  <si>
    <t xml:space="preserve">Overenie súladu </t>
  </si>
  <si>
    <t xml:space="preserve">Zmena vnútorných procesov </t>
  </si>
  <si>
    <t>Evidencia a vedenie dokumentácie</t>
  </si>
  <si>
    <t>Zápis alebo aktualizácia údajov v registri/evidencii</t>
  </si>
  <si>
    <t xml:space="preserve">Poskytnutie informácie, oznámenie, vyhlásenie </t>
  </si>
  <si>
    <t xml:space="preserve">Podanie žiadosti, návrhu </t>
  </si>
  <si>
    <t xml:space="preserve">Vypracovanie dokumentu, správy, potvrdenia, dokladu, zmluvy </t>
  </si>
  <si>
    <t xml:space="preserve">Vypracovanie projektu </t>
  </si>
  <si>
    <t xml:space="preserve">Zverejnenie informácie </t>
  </si>
  <si>
    <t xml:space="preserve">Poskytnutie súčinnosti </t>
  </si>
  <si>
    <t>Časový náklad externej služby</t>
  </si>
  <si>
    <r>
      <t xml:space="preserve">
</t>
    </r>
    <r>
      <rPr>
        <sz val="9"/>
        <color theme="1"/>
        <rFont val="Arial"/>
        <family val="2"/>
        <charset val="238"/>
      </rPr>
      <t>Expertný odhad trvania povinností (min.)</t>
    </r>
  </si>
  <si>
    <t>Typ povinnosti</t>
  </si>
  <si>
    <t>Veľkosť povinnosti</t>
  </si>
  <si>
    <t>Vyberte veľkosť</t>
  </si>
  <si>
    <t>malá</t>
  </si>
  <si>
    <t>štandardná</t>
  </si>
  <si>
    <t>veľká</t>
  </si>
  <si>
    <t>Elektronizácia</t>
  </si>
  <si>
    <t>Vyberte typ povinnosti</t>
  </si>
  <si>
    <t>Vyber</t>
  </si>
  <si>
    <t>Čas potrebný na naštudovanie legislatívnej zmeny a pochopenie jej vplyvu na činnosť podnikateľa</t>
  </si>
  <si>
    <t>áno, možné</t>
  </si>
  <si>
    <t>Zistenie potrebných skutočností a porovnanie súčasného stavu s novými zákonnými požiadavkami</t>
  </si>
  <si>
    <t>nie</t>
  </si>
  <si>
    <t>Nastavenie vnútorných procesov s organizácii na zabezpečenie trvalého súladu s novou legislatívou</t>
  </si>
  <si>
    <t>Vyvorenie a vedenie/archivácia dokumentácie v súvislosti so zákonnou zmenou</t>
  </si>
  <si>
    <t>Zápis organizácie a povinných skutočností do požadovaného (verejného) registra, evidencie</t>
  </si>
  <si>
    <t>Poskytnutie informácie,  oznámenia skutočnosti či vyhlásenia verejnému orgánu, alebo tretej strane (verejnosti, zákazníkom, obchodným partnerom)</t>
  </si>
  <si>
    <t>Vypracovanie a poskytnutie informácie, ktorá si žiada rozsiahlejšiu aktivitu na strane podnikateľa (kalkulácie, právne posúdenie a pod.) a v predpísanej podobe. Príjemcom môže byť verejná správa, ale aj tretia strana (zákazník, obchodný partner, verejnosť)</t>
  </si>
  <si>
    <t xml:space="preserve">Vypracovanie súboru dokumentov a procesov v  predpísanej podobe </t>
  </si>
  <si>
    <t>Zverejnenie informácie v predpísanej podobe (informácie pre zákazníkov, verejnosť atdˇ.)</t>
  </si>
  <si>
    <t>Aktívna spolupráca podnikateľa na oprávnenej požiadavke verejného orgánu, alebo tretej strany (zákazníka, obchodného partnera, verejnosti), napr. pri výkone kontroly, odstránení dát a pod.</t>
  </si>
  <si>
    <t xml:space="preserve">Niektoré povinnosti môžu splniť len externé autorizované osoby (certifikácie, revízie, posúdenie zhody...). Podnikateľ ich musí na trhu identifikovať a zjednať s nimi kontrakt. </t>
  </si>
  <si>
    <t>Časová náročnosť (nevypĺňať!)</t>
  </si>
  <si>
    <t>Elektronické splnenie</t>
  </si>
  <si>
    <t>Penalizácia (nevypĺňať!)</t>
  </si>
  <si>
    <t>Časový náklad (nevypĺňať!)</t>
  </si>
  <si>
    <r>
      <t xml:space="preserve">Frekvencia plnenia povinnosti
</t>
    </r>
    <r>
      <rPr>
        <b/>
        <i/>
        <sz val="10"/>
        <color theme="0" tint="-0.499984740745262"/>
        <rFont val="Arial"/>
        <family val="2"/>
        <charset val="238"/>
      </rPr>
      <t>(koeficient nevypĺňať!)</t>
    </r>
  </si>
  <si>
    <t>Frekvencia plnenia povinnosti
(koeficient nevypĺňať!)</t>
  </si>
  <si>
    <t>Zo zoznamu vyberte typ povinnosti, ktorý najlepšie popisuje vami analyzovanú povinnosť. Bližší popis jednotlivých typov viď zoznam nižšie</t>
  </si>
  <si>
    <t>V rámci jedného typu povinností sa môže jednať o štandardný rozash povinnnosti, menší, alebo naopak väčší (nadštandartný) rozsah v rámci jedného typu</t>
  </si>
  <si>
    <t>Časová náročnosť vami zvolenej kombinácie typu a veľkosti povinnosti v minútach (Nevypĺňa úžívateľ!)</t>
  </si>
  <si>
    <t>Súčet časového nákladu a prípadnej penalizácie (Nevypĺňa úžívateľ!)</t>
  </si>
  <si>
    <t>Vyberte frekvenciu plnenie vami analyzovanej povinnosti</t>
  </si>
  <si>
    <t>Koeficient ročnej frekvencie (Nevypĺňa úžívateľ!)</t>
  </si>
  <si>
    <t>Vypracovanie a podanie žiadosti či návrhu verejnému orgánu v časti D.2 Administratívne náklady alternatíva 2 (kalkulačka)</t>
  </si>
  <si>
    <t>jednorazovo</t>
  </si>
  <si>
    <t>nepravidelne</t>
  </si>
  <si>
    <t>Časový náklad schvaľovacieho procesu</t>
  </si>
  <si>
    <t>Pri niektorých povinnostiach je nákladom pre podnikateľa aj dlhší/neistý schvaľovací proces na strane verejnej správy (nutnosť urgovať verejnú správu, dopĺňať informácie a pod.).</t>
  </si>
  <si>
    <t>Termín skoršej transpozície</t>
  </si>
  <si>
    <t xml:space="preserve">Uveďte počet mesiacov o ktoré je regulácia zavedená skôr ako požaduje EÚ. </t>
  </si>
  <si>
    <t>Goldplating celkom</t>
  </si>
  <si>
    <t>1in2out 
celkom</t>
  </si>
  <si>
    <t>Tabuľka č. 1: Zmeny nákladov v prepočte na podnikateľské prostredie, vyhodnotenie mechanizmu znižovania byrokracie a nákladov.</t>
  </si>
  <si>
    <t>Harmonizácia práva EÚ</t>
  </si>
  <si>
    <t>Goldplating áno/nie</t>
  </si>
  <si>
    <t>OUT Goldplating</t>
  </si>
  <si>
    <t>IN Goldplating</t>
  </si>
  <si>
    <t>Goldplating 
IN</t>
  </si>
  <si>
    <t>Goldplating
OUT</t>
  </si>
  <si>
    <t>Goldplating
Celkom</t>
  </si>
  <si>
    <t>Vpyv 
1in2out 
Celkom</t>
  </si>
  <si>
    <t xml:space="preserve">Vplyv na kategóriu dotk. subjektov </t>
  </si>
  <si>
    <t xml:space="preserve">3b)  Navýšenie  požiadaviek nad rámec minimálnych požiadaviek smernice EÚ, </t>
  </si>
  <si>
    <t xml:space="preserve">3c)  Nevyužitie možnosti (alebo výnimky), ktorá by udržala požiadavky smernice v minimálnej miere </t>
  </si>
  <si>
    <t xml:space="preserve">3e)  Skoršia transpozícia  - zavedenie transpozície pred termínom ktorý určuje smernica EÚ. </t>
  </si>
  <si>
    <t xml:space="preserve">3f)   Zachovanie existujúcej právnej úpravy (existujúcich vnútroštátnych požiadaviek), </t>
  </si>
  <si>
    <t>3g)  Iný typ goldplatingu</t>
  </si>
  <si>
    <t>1.SK</t>
  </si>
  <si>
    <t>2. EÚ úplná harmonizácia</t>
  </si>
  <si>
    <t>3a) Rozšírenie rozsahu pôsobnosti smernice na subjekty nad rámec minimálnych požiadaviek smernice EÚ</t>
  </si>
  <si>
    <t>In (zvyšuje náklady)</t>
  </si>
  <si>
    <t>vyberte</t>
  </si>
  <si>
    <t>Out (znižuje náklady)</t>
  </si>
  <si>
    <t>Priame finančné náklady
A. Dane, odvody, clá  a poplatky, ktorých cieľom je znižovať negatívne externality (EUR)</t>
  </si>
  <si>
    <t xml:space="preserve">3d)  Uplatňovanie prísnejších sankcií a iných vymáhacích mechanizmov nad rámec minimálnych požiadaviek smernice </t>
  </si>
  <si>
    <t>Vplyv na PP 
áno/ nie</t>
  </si>
  <si>
    <t>Identifikujte typy nákladov, ktoré mení regulácia. Vyplňte len tie náklady, ktoré daná regulácia obsahuje. Vypočítajte jednotlivé typy nákladov regulácie.</t>
  </si>
  <si>
    <t>Druh vplyvu
In (zvyšuje náklady) / Out (znižuje náklady) / Nemení sa</t>
  </si>
  <si>
    <r>
      <t xml:space="preserve">Druh vplyvu
</t>
    </r>
    <r>
      <rPr>
        <sz val="10"/>
        <color rgb="FF000000"/>
        <rFont val="Times New Roman"/>
        <family val="1"/>
      </rPr>
      <t>In (zvyšuje náklady) / 
Out (znižuje náklady) / Nemení sa</t>
    </r>
  </si>
  <si>
    <t xml:space="preserve">Pôvod regulácie
SK / EÚ úplná harm./ goldplating
</t>
  </si>
  <si>
    <r>
      <t xml:space="preserve">Pôvod regulácie: 
</t>
    </r>
    <r>
      <rPr>
        <sz val="10"/>
        <color rgb="FF000000"/>
        <rFont val="Times New Roman"/>
        <family val="1"/>
      </rPr>
      <t xml:space="preserve">SK/EÚ úplná harm./
goldplating
</t>
    </r>
  </si>
  <si>
    <t>Nemení sa</t>
  </si>
  <si>
    <r>
      <t>Pôvod regulácie</t>
    </r>
    <r>
      <rPr>
        <sz val="9"/>
        <color theme="1"/>
        <rFont val="Arial"/>
        <family val="2"/>
        <charset val="238"/>
      </rPr>
      <t>:
(SK / EÚ úplná harm./ goldplating)</t>
    </r>
  </si>
  <si>
    <r>
      <t xml:space="preserve">Druh vplyvu
</t>
    </r>
    <r>
      <rPr>
        <sz val="9"/>
        <color theme="1"/>
        <rFont val="Arial"/>
        <family val="2"/>
        <charset val="238"/>
      </rPr>
      <t>In (zvyšuje náklady) / 
Out (znižuje náklady) / Nemení sa</t>
    </r>
  </si>
  <si>
    <t>IN 
(pre výpočet Goldplating 
Nemení sa)</t>
  </si>
  <si>
    <r>
      <t xml:space="preserve">Definujte kategóriu vplyvu/ vyberte jednu z možností:
- </t>
    </r>
    <r>
      <rPr>
        <b/>
        <sz val="10"/>
        <color theme="1"/>
        <rFont val="Arial"/>
        <family val="2"/>
        <charset val="238"/>
      </rPr>
      <t>Negatívny</t>
    </r>
    <r>
      <rPr>
        <sz val="10"/>
        <color theme="1"/>
        <rFont val="Arial"/>
        <family val="2"/>
      </rPr>
      <t xml:space="preserve"> - In - regulácia negatívne vplýva na podnikateľské prostredie
- </t>
    </r>
    <r>
      <rPr>
        <b/>
        <sz val="10"/>
        <color theme="1"/>
        <rFont val="Arial"/>
        <family val="2"/>
        <charset val="238"/>
      </rPr>
      <t>Pozitívny</t>
    </r>
    <r>
      <rPr>
        <sz val="10"/>
        <color theme="1"/>
        <rFont val="Arial"/>
        <family val="2"/>
      </rPr>
      <t xml:space="preserve"> - Out - regulácia pozitívne vplýva na podnikateľské prostredie, t.j. odstraňuje administratívnu záťaž, náklady, atď.
- </t>
    </r>
    <r>
      <rPr>
        <b/>
        <sz val="10"/>
        <color theme="1"/>
        <rFont val="Arial"/>
        <family val="2"/>
        <charset val="238"/>
      </rPr>
      <t xml:space="preserve">Nemení sa - </t>
    </r>
    <r>
      <rPr>
        <sz val="10"/>
        <color theme="1"/>
        <rFont val="Arial"/>
        <family val="2"/>
        <charset val="238"/>
      </rPr>
      <t xml:space="preserve">táto možnosť sa vyberá iba v prípade goldplatingu 3c a 3f </t>
    </r>
  </si>
  <si>
    <t xml:space="preserve">Vyberte jednu z možností pôvodu regulácie. 
1.    SK
2.    EÚ úplná harmonizácia (vrátane vstupných nákladov zavedenia transpozície)
3.    EÚ Transpozícia s možnosťou voľby 
        3a)  Rozšírenie rozsahu pôsobnosti smernice na subjekty nad rámec minimálnych požiadaviek smernice EÚ
        3b)  Navýšenie  požiadaviek nad rámec minimálnych požiadaviek smernice EÚ, 
        3c)  Nevyužitie možnosti (alebo výnimky), ktorá by udržala požiadavky smernice v minimálnej miere 
        3d)  Uplatňovanie prísnejších sankcií a iných vymáhacích mechanizmov nad rámec minimálnych požiadaviek smernice (pokiaľ nejde o vplyv podľa časti 3.4 tejto analýzy),
        3e)  Skoršia transpozícia  - zavedenie transpozície pred termínom ktorý určuje smernica EÚ. 
        3f)   Zachovanie existujúcej právnej úpravy (existujúcich vnútroštátnych požiadaviek), 
        3g)  Iný typ goldplatingu
V prípade, ak ide o transpozíciu legislatívy EÚ pri ktorej dochádza ku goldplatingu, je pre každú reguláciu potrebné vyplniť 2 riadky. V prvom riadku bude uvedený vplyv transpozície EÚ bez godlplatingu  (v prípade možnosti voľby tej najlacnejšej z možností). V ďašom riadku bude vyčíslený vplyv goldplatingu. V prípade, ak je regulácia navrhovaná s viacerými druhmi goldplatingu, je potrebné každý druh goldplatingu rozpísať do samostatného riadku.    
</t>
  </si>
  <si>
    <t>týždenne</t>
  </si>
  <si>
    <t>In pre výpočet "Goldplating Nemení sa"</t>
  </si>
  <si>
    <t>C. Sankcie a pokuty</t>
  </si>
  <si>
    <r>
      <t xml:space="preserve">C. Sankcie a pokuty
</t>
    </r>
    <r>
      <rPr>
        <sz val="10"/>
        <rFont val="Arial"/>
        <family val="2"/>
        <charset val="238"/>
      </rPr>
      <t>(ročný vplyv na kategóriu dotkn. sub. v EUR)</t>
    </r>
  </si>
  <si>
    <r>
      <rPr>
        <b/>
        <sz val="10"/>
        <rFont val="Arial"/>
        <family val="2"/>
      </rPr>
      <t xml:space="preserve">Priame finančné náklady 
B. Iné </t>
    </r>
    <r>
      <rPr>
        <b/>
        <sz val="10"/>
        <rFont val="Arial"/>
        <family val="2"/>
      </rPr>
      <t xml:space="preserve">
</t>
    </r>
    <r>
      <rPr>
        <sz val="10"/>
        <rFont val="Arial"/>
        <family val="2"/>
      </rPr>
      <t>(EUR)</t>
    </r>
  </si>
  <si>
    <r>
      <t>E</t>
    </r>
    <r>
      <rPr>
        <b/>
        <sz val="10"/>
        <color theme="1"/>
        <rFont val="Arial"/>
        <family val="2"/>
      </rPr>
      <t>.1 Administratívne náklady</t>
    </r>
    <r>
      <rPr>
        <sz val="10"/>
        <color theme="1"/>
        <rFont val="Arial"/>
        <family val="2"/>
        <charset val="238"/>
      </rPr>
      <t xml:space="preserve"> alternatíva 1 (expertný odhad)</t>
    </r>
  </si>
  <si>
    <r>
      <t>D</t>
    </r>
    <r>
      <rPr>
        <b/>
        <sz val="10"/>
        <rFont val="Arial"/>
        <family val="2"/>
        <charset val="238"/>
      </rPr>
      <t xml:space="preserve">. Nepriame finančné náklady
Iné 
</t>
    </r>
    <r>
      <rPr>
        <sz val="10"/>
        <rFont val="Arial"/>
        <family val="2"/>
      </rPr>
      <t xml:space="preserve"> (EUR)</t>
    </r>
  </si>
  <si>
    <r>
      <t>E</t>
    </r>
    <r>
      <rPr>
        <b/>
        <sz val="10"/>
        <rFont val="Arial"/>
        <family val="2"/>
      </rPr>
      <t xml:space="preserve">. </t>
    </r>
    <r>
      <rPr>
        <b/>
        <sz val="10"/>
        <rFont val="Arial"/>
        <family val="2"/>
        <charset val="238"/>
      </rPr>
      <t xml:space="preserve">Administratívne náklady
</t>
    </r>
    <r>
      <rPr>
        <sz val="10"/>
        <rFont val="Arial"/>
        <family val="2"/>
      </rPr>
      <t xml:space="preserve"> (EUR)</t>
    </r>
  </si>
  <si>
    <t>Priame finančné náklady 
B. Iné 
(EUR)</t>
  </si>
  <si>
    <t>Nepriame finančné náklady
D. Iné (EUR)</t>
  </si>
  <si>
    <t>E. Administratívne náklady (EUR)</t>
  </si>
  <si>
    <r>
      <t>D.</t>
    </r>
    <r>
      <rPr>
        <b/>
        <sz val="10"/>
        <rFont val="Arial"/>
        <family val="2"/>
        <charset val="238"/>
      </rPr>
      <t>Nepriame finančné náklady</t>
    </r>
    <r>
      <rPr>
        <sz val="10"/>
        <rFont val="Arial"/>
        <family val="2"/>
      </rPr>
      <t xml:space="preserve"> i (EUR)</t>
    </r>
  </si>
  <si>
    <r>
      <t xml:space="preserve">E. </t>
    </r>
    <r>
      <rPr>
        <b/>
        <sz val="10"/>
        <rFont val="Arial"/>
        <family val="2"/>
        <charset val="238"/>
      </rPr>
      <t xml:space="preserve">Administratívne náklady </t>
    </r>
    <r>
      <rPr>
        <sz val="10"/>
        <rFont val="Arial"/>
        <family val="2"/>
      </rPr>
      <t>(EUR)</t>
    </r>
  </si>
  <si>
    <t>D. Nepriame finančné náklady</t>
  </si>
  <si>
    <t>kontrola - musí byť 0</t>
  </si>
  <si>
    <r>
      <t xml:space="preserve">B. Iné poplatky
</t>
    </r>
    <r>
      <rPr>
        <sz val="9"/>
        <rFont val="Arial"/>
        <family val="2"/>
        <charset val="238"/>
      </rPr>
      <t>(na 1 podnikateľa v EUR)</t>
    </r>
  </si>
  <si>
    <r>
      <t xml:space="preserve">D. Iné nepriame náklady 
</t>
    </r>
    <r>
      <rPr>
        <sz val="9"/>
        <color theme="1"/>
        <rFont val="Arial"/>
        <family val="2"/>
        <charset val="238"/>
      </rPr>
      <t>(na 1 podnikateľa (EUR)</t>
    </r>
  </si>
  <si>
    <t>Vplyv na PP 
áno/nie
pre nemení sa</t>
  </si>
  <si>
    <t xml:space="preserve">Vpyv 
1in2out 
IN
</t>
  </si>
  <si>
    <t xml:space="preserve">Vpyv 
1in2out 
OUT
</t>
  </si>
  <si>
    <t xml:space="preserve">Koeficient pre
"skoršia transpozícia" </t>
  </si>
  <si>
    <t>In pre tabuľku 1</t>
  </si>
  <si>
    <t>Out pre tabuľku 1</t>
  </si>
  <si>
    <t>jednorázovo</t>
  </si>
  <si>
    <r>
      <t>Nep</t>
    </r>
    <r>
      <rPr>
        <b/>
        <sz val="10"/>
        <color theme="1"/>
        <rFont val="Arial"/>
        <family val="2"/>
      </rPr>
      <t xml:space="preserve">riame finančné náklady 
C. Sankcie a pokuty
</t>
    </r>
    <r>
      <rPr>
        <sz val="10"/>
        <color theme="1"/>
        <rFont val="Arial"/>
        <family val="2"/>
      </rPr>
      <t>(EUR)</t>
    </r>
  </si>
  <si>
    <t>Nepriame finančné náklady 
C. Sankcie a pokuty
(EUR)</t>
  </si>
  <si>
    <t>B. Iné poplatky (na 1 podnikateľa v EUR)</t>
  </si>
  <si>
    <t>A. Dane, odvody a clá a poplatky, ktorých cieľom je znižovať negatívne externality (ročný vplyv na kategóriu v EUR)</t>
  </si>
  <si>
    <t>Priame náklady: Priame náklady: uveďte len ak regulácia zakladá/upravuje výšku nákladov pre poplatky, sankcie a pokuty. Použite údaje z analýzy vplyvov na rozpočet verejnej správy (tabuľka č. 3). V tejto časti uveďte tiež očakávané zvýšenie poplatkov inštitúciám, ktoré nie sú súčasťou rozpočtu verejnej správy (napr. komory, asociácie atď.). Uveďťe výšku poplatku v EUR a jeho frekvenciu. 
Priame finančné náklady poplatky – poplatky štátu alebo príslušnému orgánu verejnej správy (napr. poplatok za vystavenie stavebného povolenia, poplatok pre SOZA a iné).</t>
  </si>
  <si>
    <t>C. Sankcie a pokuty (ročný vplyv na kategóriu dotknutých subjektov)</t>
  </si>
  <si>
    <t>D.Nepriame finančné náklady</t>
  </si>
  <si>
    <t>E.Administratívne náklady</t>
  </si>
  <si>
    <t>E. Administratívne náklady</t>
  </si>
  <si>
    <r>
      <t xml:space="preserve">F. Úplná harmonizácia práva EÚ
</t>
    </r>
    <r>
      <rPr>
        <i/>
        <sz val="8"/>
        <color theme="1"/>
        <rFont val="Times New Roman"/>
        <family val="1"/>
      </rPr>
      <t>(okrem daní, odvodov, ciel a poplatkov, ktorých cieľom je znižovať negatívne externality)</t>
    </r>
  </si>
  <si>
    <t>G. Goldplating</t>
  </si>
  <si>
    <t>V prípade nemožnosti elektronického splnenia sa automaticky priráta časová penalizácia 60 minút (Nevypĺňa úžívateľ!)</t>
  </si>
  <si>
    <t xml:space="preserve">Ak je možné danú povinnosť splniť elektronicky, výberte možnosť áno. Ak je nutné "papierové" splnenie, vyberte nie. </t>
  </si>
  <si>
    <r>
      <rPr>
        <b/>
        <sz val="10"/>
        <color theme="1"/>
        <rFont val="Arial"/>
        <family val="2"/>
        <charset val="238"/>
      </rPr>
      <t>malá</t>
    </r>
    <r>
      <rPr>
        <sz val="10"/>
        <color theme="1"/>
        <rFont val="Arial"/>
        <family val="2"/>
      </rPr>
      <t xml:space="preserve">
(min)</t>
    </r>
  </si>
  <si>
    <r>
      <rPr>
        <b/>
        <sz val="10"/>
        <color theme="1"/>
        <rFont val="Arial"/>
        <family val="2"/>
        <charset val="238"/>
      </rPr>
      <t>štandardná</t>
    </r>
    <r>
      <rPr>
        <sz val="10"/>
        <color theme="1"/>
        <rFont val="Arial"/>
        <family val="2"/>
      </rPr>
      <t xml:space="preserve">
(min)</t>
    </r>
  </si>
  <si>
    <r>
      <rPr>
        <b/>
        <sz val="10"/>
        <color theme="1"/>
        <rFont val="Arial"/>
        <family val="2"/>
        <charset val="238"/>
      </rPr>
      <t>veľká</t>
    </r>
    <r>
      <rPr>
        <sz val="10"/>
        <color theme="1"/>
        <rFont val="Arial"/>
        <family val="2"/>
      </rPr>
      <t xml:space="preserve">
(min)</t>
    </r>
  </si>
  <si>
    <t xml:space="preserve">Frekvencia plnenia povinností </t>
  </si>
  <si>
    <r>
      <t>Výber frekvencie plnenia povinností pre priame,</t>
    </r>
    <r>
      <rPr>
        <i/>
        <sz val="9.5"/>
        <color rgb="FF000000"/>
        <rFont val="Arial"/>
        <family val="2"/>
        <charset val="238"/>
      </rPr>
      <t xml:space="preserve"> nepriame finančné a administratívne náklady</t>
    </r>
  </si>
  <si>
    <t>Výber pre "Elektronické plnenie"</t>
  </si>
  <si>
    <t>penalizácia 0 minút</t>
  </si>
  <si>
    <t>penalizácia 60 minút</t>
  </si>
  <si>
    <t>Vysvetlivky</t>
  </si>
  <si>
    <t xml:space="preserve">Penalizácia </t>
  </si>
  <si>
    <t>na celé podnikateľské prostredie</t>
  </si>
  <si>
    <t>Popis jednotlivých stĺpcov v časti E.2 Administratívne náklady alternatíva 2 (kalkulačka)</t>
  </si>
  <si>
    <t>Popis jednotlivých typov povinností v časti E.2 Administratívne náklady alternatíva 2 (kalkulačka)</t>
  </si>
  <si>
    <r>
      <t>E</t>
    </r>
    <r>
      <rPr>
        <b/>
        <sz val="10"/>
        <color theme="1"/>
        <rFont val="Arial"/>
        <family val="2"/>
      </rPr>
      <t>2 Administratívne náklady</t>
    </r>
    <r>
      <rPr>
        <sz val="10"/>
        <color theme="1"/>
        <rFont val="Arial"/>
        <family val="2"/>
        <charset val="238"/>
      </rPr>
      <t xml:space="preserve"> alternatíva 2 (kalkulačka) 
P</t>
    </r>
    <r>
      <rPr>
        <i/>
        <sz val="10"/>
        <color theme="1"/>
        <rFont val="Arial"/>
        <family val="2"/>
      </rPr>
      <t>ozri hárok "vysvetlivky - kalkulačka E.2"</t>
    </r>
  </si>
  <si>
    <t>EU IN  
(iba B+D+E pre výpočet 1in2out)</t>
  </si>
  <si>
    <t>EU OUT 
(iba B+D+E pre výpočet 1in2out)</t>
  </si>
  <si>
    <r>
      <rPr>
        <b/>
        <sz val="10"/>
        <rFont val="Arial"/>
        <family val="2"/>
        <charset val="238"/>
      </rPr>
      <t>Nepriame finančné náklady</t>
    </r>
    <r>
      <rPr>
        <sz val="10"/>
        <rFont val="Arial"/>
        <family val="2"/>
      </rPr>
      <t xml:space="preserve"> i (EUR)
D. Iné</t>
    </r>
  </si>
  <si>
    <r>
      <t>H</t>
    </r>
    <r>
      <rPr>
        <b/>
        <i/>
        <sz val="10"/>
        <color theme="1"/>
        <rFont val="Times New Roman"/>
        <family val="1"/>
        <charset val="238"/>
      </rPr>
      <t>.</t>
    </r>
    <r>
      <rPr>
        <i/>
        <sz val="10"/>
        <color theme="1"/>
        <rFont val="Times New Roman"/>
        <family val="1"/>
      </rPr>
      <t xml:space="preserve"> Náklady okrem výnimiek = B+D+E-F</t>
    </r>
  </si>
  <si>
    <t>Spolu = A+B+C+D+E</t>
  </si>
  <si>
    <r>
      <t xml:space="preserve">Zrozumiteľný a stručný opis regulácie </t>
    </r>
    <r>
      <rPr>
        <sz val="10"/>
        <color theme="1"/>
        <rFont val="Arial"/>
        <family val="2"/>
        <charset val="238"/>
      </rPr>
      <t xml:space="preserve">
(dôvod zvýšenia/zníženia nákladov na PP a dôvod ponechania nákladov na PP, ktoré su goldplatingom)</t>
    </r>
  </si>
  <si>
    <r>
      <t xml:space="preserve">Počet dotkn. subjektov spolu
</t>
    </r>
    <r>
      <rPr>
        <sz val="9"/>
        <color theme="1"/>
        <rFont val="Arial"/>
        <family val="2"/>
        <charset val="238"/>
      </rPr>
      <t>(v prípade objektívnej nedostupnosti údaja použite expertný odhad)</t>
    </r>
  </si>
  <si>
    <r>
      <t xml:space="preserve">Aministratívne náklady: vyplňte, len ak regulácia zakladá administratívne náklady. Predkladateľ si vyberie z nasledovných alternatív:
alternatíva č. 1: expertný odhad (ak predkladateľ vie odhadnúť sám časovú náročnosť pre konkrétny administratívny úkon, alebo ak sa úkon nenachádza medzi 10 štandardnými typmi úkonov)
alternatíva č. 2: štandardná časová náročnosť v minútach </t>
    </r>
    <r>
      <rPr>
        <sz val="10"/>
        <color rgb="FFFF0000"/>
        <rFont val="Arial"/>
        <family val="2"/>
        <charset val="238"/>
      </rPr>
      <t>(</t>
    </r>
    <r>
      <rPr>
        <i/>
        <sz val="10"/>
        <color rgb="FFFF0000"/>
        <rFont val="Arial"/>
        <family val="2"/>
        <charset val="238"/>
      </rPr>
      <t xml:space="preserve">výber z 13 možností podľa nižšie uvedenej tabuľky). </t>
    </r>
    <r>
      <rPr>
        <sz val="10"/>
        <color theme="1"/>
        <rFont val="Arial"/>
        <family val="2"/>
      </rPr>
      <t xml:space="preserve">
Frekvencia plnenia povinnosti: vyberte jednu z možností podľa nižšie uvedenej tabuľky.
</t>
    </r>
    <r>
      <rPr>
        <i/>
        <sz val="10"/>
        <color theme="1"/>
        <rFont val="Arial"/>
        <family val="2"/>
        <charset val="238"/>
      </rPr>
      <t xml:space="preserve">Administratívne náklady – náklady spojené s administratívnymi úkonmi pri plnení informačnej povinnosti, ktoré musí podnikateľ vykonať na zabezpečenie súladu s reguláciou. Ide o nákladové vyjadrenie času, ktorý strávi podnikateľ realizáciou konkrétnych činností </t>
    </r>
    <r>
      <rPr>
        <sz val="10"/>
        <color theme="1"/>
        <rFont val="Arial"/>
        <family val="2"/>
      </rPr>
      <t>vyžadovaných reguláciou  (napr. vypracovanie dokumentu, vedenie evidencie a archivácia, oznamovanie skutočností, predloženie dokladov, spracovanie žiadosti a iné).</t>
    </r>
  </si>
  <si>
    <r>
      <t xml:space="preserve">Lokalizácia  
</t>
    </r>
    <r>
      <rPr>
        <sz val="9"/>
        <color theme="1"/>
        <rFont val="Arial"/>
        <family val="2"/>
        <charset val="238"/>
      </rPr>
      <t>(§, ods., čl.,...)</t>
    </r>
  </si>
  <si>
    <t>Lokalizácia
(§, ods., čl.,...)</t>
  </si>
  <si>
    <t xml:space="preserve">Počet dotk. subjektov spolu </t>
  </si>
  <si>
    <t>Uveďte počet dotknutých subjektov v posudzovanej kategórii. Táto hodnota nemusí nutne predstavovať počet dotknutých subjektov v pravom zmysle slova. Predkladateľ môže uviesť napr. priemerný počet podaných žiadostí, oznámení, resp. môže uviesť počet realizovaných úkonov podnikateľskými subjektami počas sledovaného obdobia.</t>
  </si>
  <si>
    <t xml:space="preserve">Nepriame náklady: uveďte len ak regulácia zakladá/upravuje výšku nákladov pre sankcie a pokuty. Použite údaje z analýzy vplyvov na rozpočet verejnej správy (tabuľka č. 3). Ide o ročný vplyv na 1 podnikateľský subjekt v EUR.
Sankcie a pokuty kvantifikujte podľa nasledovného kľúča:
1. Nové pokuty
a) vynucovací charakter (počet subjektov x hodnota sankcie)
b) úhrada pokuty nahrádza povinnosť (počet subjektov x hodnota sankcie) – (počet subjektov x hodnota sankcie)
-počet subjektov sa určí ako priemer právoplatne udelených pokút za posledných 5 rokov pripodobnenej existujúcej pokuty
2. Zmena pri existujúce pokuty
a) vynucovací charakter (počet subjektov x hodnota sankcie)
b) úhrada pokuty nahrádza povinnosť (počet subjektov x hodnota sankcie) – (počet subjektov x hodnota sankcie)
-počet subjektov sa určí ako priemer právoplatne udelených pokút za posledných 5 rokov podľa historických dát (v prípade, že nie sú dáta, rovnako sa pokuta pripodobňuje)
3. Zrušenie pokút
a) vynucovací charakter (počet subjektov x hodnota sankcie)
b) úhrada pokuty nahrádza povinnosť (počet subjektov x hodnota sankcie) – (počet subjektov x hodnota sankcie)
-počet subjektov sa určí ako priemer právoplatne udelených pokút za posledných 5 rokov podľa historických dát (v prípade, že nie sú dáta, rovnako sa pokuta pripodobňuje)
-pripodobnenie je určené podľa nasledujúcich kritérií:
1. rovnaká skupina subjektov
2. podobný počet subjektov
3. podobná výška pokút
4. iné odvetvie
Pri intervalových pokutách sa berie do úvahy priemer udelených pokút. 
Pripodobňovanie pokút sa vykoná len v prípade, ak je to možné. 
</t>
  </si>
  <si>
    <t xml:space="preserve">koeficient </t>
  </si>
  <si>
    <r>
      <t>E</t>
    </r>
    <r>
      <rPr>
        <b/>
        <sz val="10"/>
        <color theme="1"/>
        <rFont val="Arial"/>
        <family val="2"/>
        <charset val="238"/>
      </rPr>
      <t>. Administratívne náklady</t>
    </r>
    <r>
      <rPr>
        <sz val="10"/>
        <color theme="1"/>
        <rFont val="Arial"/>
        <family val="2"/>
        <charset val="238"/>
      </rPr>
      <t xml:space="preserve"> (časová náročnosť povinnosti) </t>
    </r>
    <r>
      <rPr>
        <b/>
        <i/>
        <sz val="10"/>
        <color rgb="FFFF0000"/>
        <rFont val="Arial"/>
        <family val="2"/>
        <charset val="238"/>
      </rPr>
      <t>Vyplňte len jednu z alternatív 1 alebo 2</t>
    </r>
  </si>
  <si>
    <t>EU IN  
(iba A+C pre výpočet 1in2out)</t>
  </si>
  <si>
    <t>EU OUT 
(iba A+C pre výpočet 1in2out)</t>
  </si>
  <si>
    <r>
      <rPr>
        <b/>
        <sz val="10"/>
        <rFont val="Arial"/>
        <family val="2"/>
      </rPr>
      <t xml:space="preserve">Priame finančné náklady 
B. Iné poplatky
</t>
    </r>
    <r>
      <rPr>
        <sz val="10"/>
        <rFont val="Arial"/>
        <family val="2"/>
      </rPr>
      <t>(EUR)</t>
    </r>
  </si>
  <si>
    <r>
      <rPr>
        <b/>
        <sz val="11"/>
        <color theme="1"/>
        <rFont val="Arial"/>
        <family val="2"/>
        <charset val="238"/>
      </rPr>
      <t>Nepriame finančné náklady, 
pokuty a sankcie</t>
    </r>
    <r>
      <rPr>
        <sz val="10"/>
        <color theme="1"/>
        <rFont val="Arial"/>
        <family val="2"/>
        <charset val="238"/>
      </rPr>
      <t xml:space="preserve">
</t>
    </r>
  </si>
  <si>
    <r>
      <rPr>
        <b/>
        <sz val="10"/>
        <rFont val="Arial"/>
        <family val="2"/>
        <charset val="238"/>
      </rPr>
      <t xml:space="preserve">Nepriame finančné náklady
D. Iné nepriame náklady
</t>
    </r>
    <r>
      <rPr>
        <sz val="10"/>
        <rFont val="Arial"/>
        <family val="2"/>
      </rPr>
      <t xml:space="preserve"> (EUR)</t>
    </r>
  </si>
  <si>
    <r>
      <rPr>
        <b/>
        <sz val="10"/>
        <color theme="1"/>
        <rFont val="Arial"/>
        <family val="2"/>
        <charset val="238"/>
      </rPr>
      <t>Nep</t>
    </r>
    <r>
      <rPr>
        <b/>
        <sz val="10"/>
        <color theme="1"/>
        <rFont val="Arial"/>
        <family val="2"/>
      </rPr>
      <t xml:space="preserve">riame finančné náklady 
C. Sankcie a pokuty
</t>
    </r>
    <r>
      <rPr>
        <sz val="10"/>
        <color theme="1"/>
        <rFont val="Arial"/>
        <family val="2"/>
      </rPr>
      <t>(EUR)</t>
    </r>
  </si>
  <si>
    <t>Priemerná cena práce v EUR za rok 2024 (priemerná mesačná mzda + odvody) =</t>
  </si>
  <si>
    <t>§ 11 ods. 4</t>
  </si>
  <si>
    <t>oznamovacia povinnosť pri poruche</t>
  </si>
  <si>
    <t>predávajúci</t>
  </si>
  <si>
    <t>Možnosť otvorenia štandardného účtu pre mikropodniky a malé podniky</t>
  </si>
  <si>
    <t>Možnosť otvorenia štandardného účtu pre mikropodniky zo strany banky a pobočky zahraničných bánk</t>
  </si>
  <si>
    <t>Prispôsobenie informačných systémov bánk a pobočiek zahraničných bánk</t>
  </si>
  <si>
    <t>Možnosť otvorenia štandardného účtu pre mikropodniky a malé podniky z hľadiska administratívy</t>
  </si>
  <si>
    <t>Informačná povinnosť voči MFSR</t>
  </si>
  <si>
    <t>§ 27h ods.2</t>
  </si>
  <si>
    <t>§ 27h</t>
  </si>
  <si>
    <t>§ 27h ods. 3</t>
  </si>
  <si>
    <t>§ 27h ods. 15</t>
  </si>
  <si>
    <t>mikropodniky a malé podniky</t>
  </si>
  <si>
    <t>banky a pobočky zahraničných bánk</t>
  </si>
  <si>
    <t>podniky</t>
  </si>
  <si>
    <t xml:space="preserve"> zahraničných bánk</t>
  </si>
  <si>
    <t>č.../2025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</si>
</sst>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
    <numFmt numFmtId="166" formatCode="_(* #,##0_);_(* \(#,##0\);_(* &quot;-&quot;??_);_(@_)"/>
    <numFmt numFmtId="167" formatCode="dd/mm/yy"/>
  </numFmts>
  <fonts count="91" x14ac:knownFonts="1">
    <font>
      <sz val="10"/>
      <color theme="1"/>
      <name val="Arial"/>
      <family val="2"/>
    </font>
    <font>
      <sz val="11"/>
      <color theme="1"/>
      <name val="Calibri"/>
      <family val="2"/>
      <charset val="238"/>
      <scheme val="minor"/>
    </font>
    <font>
      <sz val="11"/>
      <color theme="1"/>
      <name val="Calibri"/>
      <family val="2"/>
      <scheme val="minor"/>
    </font>
    <font>
      <sz val="10"/>
      <name val="Arial"/>
      <family val="2"/>
      <charset val="238"/>
    </font>
    <font>
      <sz val="11"/>
      <color theme="1"/>
      <name val="Calibri"/>
      <family val="2"/>
      <charset val="238"/>
      <scheme val="minor"/>
    </font>
    <font>
      <b/>
      <sz val="10"/>
      <color theme="0"/>
      <name val="Arial"/>
      <family val="2"/>
    </font>
    <font>
      <b/>
      <i/>
      <sz val="10"/>
      <color theme="0"/>
      <name val="Arial"/>
      <family val="2"/>
    </font>
    <font>
      <b/>
      <sz val="10"/>
      <name val="Arial"/>
      <family val="2"/>
    </font>
    <font>
      <sz val="10"/>
      <name val="Arial"/>
      <family val="2"/>
    </font>
    <font>
      <sz val="10"/>
      <color theme="0"/>
      <name val="Arial"/>
      <family val="2"/>
    </font>
    <font>
      <i/>
      <sz val="10"/>
      <color theme="0"/>
      <name val="Arial"/>
      <family val="2"/>
    </font>
    <font>
      <i/>
      <sz val="10"/>
      <name val="Arial"/>
      <family val="2"/>
    </font>
    <font>
      <sz val="10"/>
      <color theme="1"/>
      <name val="Arial"/>
      <family val="2"/>
    </font>
    <font>
      <sz val="9.5"/>
      <color rgb="FF000000"/>
      <name val="Arial"/>
      <family val="2"/>
    </font>
    <font>
      <i/>
      <sz val="9.5"/>
      <color rgb="FF000000"/>
      <name val="Arial"/>
      <family val="2"/>
    </font>
    <font>
      <sz val="10"/>
      <color theme="0"/>
      <name val="Arial"/>
      <family val="2"/>
      <charset val="238"/>
    </font>
    <font>
      <b/>
      <sz val="11"/>
      <color theme="0"/>
      <name val="Arial"/>
      <family val="2"/>
      <charset val="238"/>
    </font>
    <font>
      <b/>
      <sz val="10"/>
      <color rgb="FF00B0F0"/>
      <name val="Arial"/>
      <family val="2"/>
    </font>
    <font>
      <b/>
      <i/>
      <sz val="10"/>
      <color rgb="FF00B0F0"/>
      <name val="Arial"/>
      <family val="2"/>
    </font>
    <font>
      <b/>
      <sz val="10"/>
      <color rgb="FF77AC00"/>
      <name val="Arial"/>
      <family val="2"/>
    </font>
    <font>
      <b/>
      <i/>
      <sz val="10"/>
      <color rgb="FF77AC00"/>
      <name val="Arial"/>
      <family val="2"/>
    </font>
    <font>
      <b/>
      <sz val="10"/>
      <color rgb="FF00B0F0"/>
      <name val="Arial"/>
      <family val="2"/>
      <charset val="238"/>
    </font>
    <font>
      <b/>
      <sz val="10"/>
      <color rgb="FF77AC00"/>
      <name val="Arial"/>
      <family val="2"/>
      <charset val="238"/>
    </font>
    <font>
      <b/>
      <sz val="10"/>
      <color rgb="FF000000"/>
      <name val="Arial"/>
      <family val="2"/>
    </font>
    <font>
      <i/>
      <sz val="8"/>
      <color rgb="FF000000"/>
      <name val="Arial"/>
      <family val="2"/>
    </font>
    <font>
      <i/>
      <sz val="8"/>
      <name val="Arial"/>
      <family val="2"/>
    </font>
    <font>
      <sz val="8"/>
      <color theme="1"/>
      <name val="Arial"/>
      <family val="2"/>
    </font>
    <font>
      <b/>
      <sz val="10"/>
      <color theme="1"/>
      <name val="Arial"/>
      <family val="2"/>
    </font>
    <font>
      <b/>
      <sz val="11"/>
      <color theme="1"/>
      <name val="Calibri"/>
      <family val="2"/>
      <charset val="238"/>
      <scheme val="minor"/>
    </font>
    <font>
      <i/>
      <sz val="11"/>
      <color theme="1"/>
      <name val="Calibri"/>
      <family val="2"/>
      <charset val="238"/>
      <scheme val="minor"/>
    </font>
    <font>
      <b/>
      <sz val="11"/>
      <name val="Calibri"/>
      <family val="2"/>
      <charset val="238"/>
      <scheme val="minor"/>
    </font>
    <font>
      <b/>
      <sz val="14"/>
      <color theme="0"/>
      <name val="Calibri"/>
      <family val="2"/>
      <charset val="238"/>
      <scheme val="minor"/>
    </font>
    <font>
      <sz val="12"/>
      <color theme="1"/>
      <name val="Calibri"/>
      <family val="2"/>
      <charset val="238"/>
      <scheme val="minor"/>
    </font>
    <font>
      <b/>
      <sz val="10"/>
      <color theme="1"/>
      <name val="Arial"/>
      <family val="2"/>
      <charset val="238"/>
    </font>
    <font>
      <b/>
      <sz val="10"/>
      <name val="Arial"/>
      <family val="2"/>
      <charset val="238"/>
    </font>
    <font>
      <b/>
      <sz val="14"/>
      <name val="Arial"/>
      <family val="2"/>
    </font>
    <font>
      <i/>
      <sz val="10"/>
      <color theme="1"/>
      <name val="Arial"/>
      <family val="2"/>
      <charset val="238"/>
    </font>
    <font>
      <b/>
      <sz val="9.5"/>
      <name val="Arial"/>
      <family val="2"/>
    </font>
    <font>
      <i/>
      <sz val="10"/>
      <color rgb="FFFF0000"/>
      <name val="Arial"/>
      <family val="2"/>
    </font>
    <font>
      <i/>
      <sz val="11"/>
      <color theme="1"/>
      <name val="Times New Roman"/>
      <family val="1"/>
    </font>
    <font>
      <b/>
      <i/>
      <sz val="10"/>
      <color theme="1"/>
      <name val="Times New Roman"/>
      <family val="1"/>
    </font>
    <font>
      <b/>
      <sz val="10"/>
      <color rgb="FF000000"/>
      <name val="Times New Roman"/>
      <family val="1"/>
    </font>
    <font>
      <sz val="10"/>
      <color theme="1"/>
      <name val="Times New Roman"/>
      <family val="1"/>
    </font>
    <font>
      <i/>
      <sz val="10"/>
      <color theme="1"/>
      <name val="Times New Roman"/>
      <family val="1"/>
    </font>
    <font>
      <b/>
      <sz val="10"/>
      <color theme="1"/>
      <name val="Times New Roman"/>
      <family val="1"/>
    </font>
    <font>
      <b/>
      <sz val="12"/>
      <color theme="1"/>
      <name val="Times New Roman"/>
      <family val="1"/>
    </font>
    <font>
      <sz val="12"/>
      <color theme="1"/>
      <name val="Times New Roman"/>
      <family val="1"/>
    </font>
    <font>
      <sz val="10"/>
      <color rgb="FF000000"/>
      <name val="Times New Roman"/>
      <family val="1"/>
    </font>
    <font>
      <sz val="9"/>
      <color indexed="81"/>
      <name val="Segoe UI"/>
      <family val="2"/>
    </font>
    <font>
      <b/>
      <sz val="16"/>
      <name val="Times New Roman"/>
      <family val="1"/>
    </font>
    <font>
      <sz val="9"/>
      <color indexed="81"/>
      <name val="Segoe UI"/>
      <family val="2"/>
      <charset val="238"/>
    </font>
    <font>
      <b/>
      <sz val="14"/>
      <color theme="1"/>
      <name val="Arial"/>
      <family val="2"/>
      <charset val="238"/>
    </font>
    <font>
      <sz val="11"/>
      <color rgb="FFFF0000"/>
      <name val="Calibri"/>
      <family val="2"/>
      <scheme val="minor"/>
    </font>
    <font>
      <b/>
      <sz val="10"/>
      <color rgb="FFFF0000"/>
      <name val="Arial"/>
      <family val="2"/>
    </font>
    <font>
      <sz val="10"/>
      <color rgb="FFFF0000"/>
      <name val="Arial"/>
      <family val="2"/>
    </font>
    <font>
      <sz val="10"/>
      <color rgb="FF000000"/>
      <name val="Times New Roman"/>
      <family val="1"/>
      <charset val="238"/>
    </font>
    <font>
      <sz val="9"/>
      <color theme="1"/>
      <name val="Arial"/>
      <family val="2"/>
      <charset val="238"/>
    </font>
    <font>
      <i/>
      <sz val="9"/>
      <name val="Arial"/>
      <family val="2"/>
    </font>
    <font>
      <sz val="9"/>
      <name val="Arial"/>
      <family val="2"/>
    </font>
    <font>
      <sz val="10"/>
      <color theme="1"/>
      <name val="Arial"/>
      <family val="2"/>
      <charset val="238"/>
    </font>
    <font>
      <b/>
      <sz val="12"/>
      <color rgb="FF00A1DE"/>
      <name val="Arial"/>
      <family val="2"/>
    </font>
    <font>
      <i/>
      <sz val="10"/>
      <color theme="1"/>
      <name val="Times New Roman"/>
      <family val="1"/>
      <charset val="238"/>
    </font>
    <font>
      <b/>
      <sz val="16"/>
      <name val="Arial"/>
      <family val="2"/>
      <charset val="238"/>
    </font>
    <font>
      <b/>
      <sz val="12"/>
      <name val="Arial"/>
      <family val="2"/>
    </font>
    <font>
      <sz val="10"/>
      <color theme="0" tint="-0.499984740745262"/>
      <name val="Arial"/>
      <family val="2"/>
    </font>
    <font>
      <b/>
      <sz val="10"/>
      <color theme="0" tint="-0.499984740745262"/>
      <name val="Arial"/>
      <family val="2"/>
    </font>
    <font>
      <i/>
      <sz val="10"/>
      <color rgb="FFFF0000"/>
      <name val="Times New Roman"/>
      <family val="1"/>
    </font>
    <font>
      <i/>
      <sz val="8"/>
      <color rgb="FFFF0000"/>
      <name val="Times New Roman"/>
      <family val="1"/>
      <charset val="238"/>
    </font>
    <font>
      <sz val="8"/>
      <color theme="1"/>
      <name val="Times New Roman"/>
      <family val="1"/>
    </font>
    <font>
      <b/>
      <sz val="9"/>
      <color indexed="81"/>
      <name val="Segoe UI"/>
      <family val="2"/>
      <charset val="238"/>
    </font>
    <font>
      <b/>
      <sz val="10"/>
      <color theme="1"/>
      <name val="Times New Roman"/>
      <family val="1"/>
      <charset val="238"/>
    </font>
    <font>
      <b/>
      <sz val="11"/>
      <color theme="1"/>
      <name val="Arial"/>
      <family val="2"/>
      <charset val="238"/>
    </font>
    <font>
      <i/>
      <sz val="8"/>
      <color theme="1"/>
      <name val="Times New Roman"/>
      <family val="1"/>
    </font>
    <font>
      <b/>
      <sz val="14"/>
      <color rgb="FFFF0000"/>
      <name val="Arial"/>
      <family val="2"/>
      <charset val="238"/>
    </font>
    <font>
      <i/>
      <sz val="10"/>
      <color theme="1"/>
      <name val="Arial"/>
      <family val="2"/>
    </font>
    <font>
      <i/>
      <sz val="10"/>
      <color theme="0" tint="-0.499984740745262"/>
      <name val="Arial"/>
      <family val="2"/>
    </font>
    <font>
      <b/>
      <sz val="14"/>
      <color theme="0" tint="-0.499984740745262"/>
      <name val="Arial"/>
      <family val="2"/>
    </font>
    <font>
      <sz val="10"/>
      <color theme="0" tint="-0.499984740745262"/>
      <name val="Arial"/>
      <family val="2"/>
      <charset val="238"/>
    </font>
    <font>
      <b/>
      <i/>
      <sz val="10"/>
      <color theme="0" tint="-0.499984740745262"/>
      <name val="Arial"/>
      <family val="2"/>
      <charset val="238"/>
    </font>
    <font>
      <i/>
      <sz val="10"/>
      <color rgb="FF7030A0"/>
      <name val="Arial"/>
      <family val="2"/>
    </font>
    <font>
      <b/>
      <i/>
      <sz val="10"/>
      <color theme="1"/>
      <name val="Times New Roman"/>
      <family val="1"/>
      <charset val="238"/>
    </font>
    <font>
      <sz val="9"/>
      <color theme="1"/>
      <name val="Arial"/>
      <family val="2"/>
    </font>
    <font>
      <sz val="10"/>
      <name val="Times New Roman"/>
      <family val="1"/>
    </font>
    <font>
      <sz val="9"/>
      <name val="Arial"/>
      <family val="2"/>
      <charset val="238"/>
    </font>
    <font>
      <b/>
      <sz val="10"/>
      <color rgb="FFFF0000"/>
      <name val="Arial"/>
      <family val="2"/>
      <charset val="238"/>
    </font>
    <font>
      <i/>
      <sz val="10"/>
      <color rgb="FFFF0000"/>
      <name val="Arial"/>
      <family val="2"/>
      <charset val="238"/>
    </font>
    <font>
      <i/>
      <sz val="9.5"/>
      <color rgb="FF000000"/>
      <name val="Arial"/>
      <family val="2"/>
      <charset val="238"/>
    </font>
    <font>
      <sz val="9.5"/>
      <color rgb="FF000000"/>
      <name val="Arial"/>
      <family val="2"/>
      <charset val="238"/>
    </font>
    <font>
      <i/>
      <sz val="8"/>
      <color rgb="FFFFFFFF"/>
      <name val="Arial"/>
      <family val="2"/>
      <charset val="238"/>
    </font>
    <font>
      <sz val="10"/>
      <color rgb="FFFF0000"/>
      <name val="Arial"/>
      <family val="2"/>
      <charset val="238"/>
    </font>
    <font>
      <b/>
      <i/>
      <sz val="10"/>
      <color rgb="FFFF0000"/>
      <name val="Arial"/>
      <family val="2"/>
      <charset val="238"/>
    </font>
  </fonts>
  <fills count="20">
    <fill>
      <patternFill patternType="none"/>
    </fill>
    <fill>
      <patternFill patternType="gray125"/>
    </fill>
    <fill>
      <patternFill patternType="solid">
        <fgColor theme="0"/>
        <bgColor indexed="64"/>
      </patternFill>
    </fill>
    <fill>
      <patternFill patternType="solid">
        <fgColor rgb="FF00A1DE"/>
        <bgColor indexed="64"/>
      </patternFill>
    </fill>
    <fill>
      <patternFill patternType="solid">
        <fgColor rgb="FFDCDCDC"/>
        <bgColor indexed="64"/>
      </patternFill>
    </fill>
    <fill>
      <patternFill patternType="solid">
        <fgColor rgb="FF8C8C8C"/>
        <bgColor indexed="64"/>
      </patternFill>
    </fill>
    <fill>
      <patternFill patternType="solid">
        <fgColor rgb="FFEAF7FC"/>
        <bgColor indexed="64"/>
      </patternFill>
    </fill>
    <fill>
      <patternFill patternType="solid">
        <fgColor rgb="FFFBFEDE"/>
        <bgColor indexed="64"/>
      </patternFill>
    </fill>
    <fill>
      <patternFill patternType="solid">
        <fgColor theme="0" tint="-0.499984740745262"/>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F00"/>
        <bgColor indexed="64"/>
      </patternFill>
    </fill>
    <fill>
      <patternFill patternType="solid">
        <fgColor rgb="FFFF0000"/>
        <bgColor indexed="64"/>
      </patternFill>
    </fill>
    <fill>
      <patternFill patternType="solid">
        <fgColor rgb="FF77AC00"/>
        <bgColor indexed="64"/>
      </patternFill>
    </fill>
    <fill>
      <patternFill patternType="solid">
        <fgColor rgb="FFFFC000"/>
        <bgColor indexed="64"/>
      </patternFill>
    </fill>
    <fill>
      <patternFill patternType="solid">
        <fgColor theme="3" tint="0.79998168889431442"/>
        <bgColor indexed="64"/>
      </patternFill>
    </fill>
    <fill>
      <patternFill patternType="solid">
        <fgColor rgb="FF92D050"/>
        <bgColor indexed="64"/>
      </patternFill>
    </fill>
    <fill>
      <patternFill patternType="solid">
        <fgColor rgb="FFBFBFBF"/>
        <bgColor indexed="64"/>
      </patternFill>
    </fill>
    <fill>
      <patternFill patternType="solid">
        <fgColor theme="8" tint="0.59999389629810485"/>
        <bgColor indexed="64"/>
      </patternFill>
    </fill>
    <fill>
      <patternFill patternType="solid">
        <fgColor theme="4" tint="0.79998168889431442"/>
        <bgColor indexed="64"/>
      </patternFill>
    </fill>
  </fills>
  <borders count="115">
    <border>
      <left/>
      <right/>
      <top/>
      <bottom/>
      <diagonal/>
    </border>
    <border>
      <left style="thin">
        <color indexed="64"/>
      </left>
      <right style="thin">
        <color indexed="64"/>
      </right>
      <top style="thin">
        <color indexed="64"/>
      </top>
      <bottom style="thin">
        <color indexed="64"/>
      </bottom>
      <diagonal/>
    </border>
    <border>
      <left style="thin">
        <color rgb="FF00A1DE"/>
      </left>
      <right style="thin">
        <color rgb="FF00A1DE"/>
      </right>
      <top style="thin">
        <color rgb="FF00A1DE"/>
      </top>
      <bottom style="thin">
        <color rgb="FF00A1DE"/>
      </bottom>
      <diagonal/>
    </border>
    <border>
      <left style="thin">
        <color rgb="FF00A1DE"/>
      </left>
      <right/>
      <top/>
      <bottom/>
      <diagonal/>
    </border>
    <border>
      <left style="thin">
        <color indexed="64"/>
      </left>
      <right style="thin">
        <color indexed="64"/>
      </right>
      <top/>
      <bottom style="thin">
        <color indexed="64"/>
      </bottom>
      <diagonal/>
    </border>
    <border>
      <left/>
      <right style="thin">
        <color rgb="FF8C8C8C"/>
      </right>
      <top style="thin">
        <color rgb="FF8C8C8C"/>
      </top>
      <bottom style="thin">
        <color rgb="FF8C8C8C"/>
      </bottom>
      <diagonal/>
    </border>
    <border>
      <left style="thin">
        <color theme="0"/>
      </left>
      <right style="thin">
        <color theme="0"/>
      </right>
      <top style="thin">
        <color theme="0"/>
      </top>
      <bottom/>
      <diagonal/>
    </border>
    <border>
      <left style="thin">
        <color theme="0"/>
      </left>
      <right style="thin">
        <color theme="0"/>
      </right>
      <top style="thin">
        <color theme="0"/>
      </top>
      <bottom style="thin">
        <color theme="0"/>
      </bottom>
      <diagonal/>
    </border>
    <border>
      <left/>
      <right style="thin">
        <color theme="0"/>
      </right>
      <top style="thin">
        <color theme="0"/>
      </top>
      <bottom style="thin">
        <color theme="0"/>
      </bottom>
      <diagonal/>
    </border>
    <border>
      <left style="thin">
        <color rgb="FFBEE100"/>
      </left>
      <right style="thin">
        <color rgb="FFBEE100"/>
      </right>
      <top style="thin">
        <color rgb="FFBEE100"/>
      </top>
      <bottom style="thin">
        <color rgb="FFBEE100"/>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left>
      <right style="thin">
        <color theme="0" tint="-0.499984740745262"/>
      </right>
      <top style="thin">
        <color theme="0" tint="-0.499984740745262"/>
      </top>
      <bottom style="thin">
        <color theme="0"/>
      </bottom>
      <diagonal/>
    </border>
    <border>
      <left style="thin">
        <color theme="0"/>
      </left>
      <right style="thin">
        <color theme="0" tint="-0.499984740745262"/>
      </right>
      <top style="thin">
        <color theme="0"/>
      </top>
      <bottom style="thin">
        <color theme="0"/>
      </bottom>
      <diagonal/>
    </border>
    <border>
      <left style="thin">
        <color rgb="FF8C8C8C"/>
      </left>
      <right style="thin">
        <color theme="0" tint="-0.499984740745262"/>
      </right>
      <top style="thin">
        <color rgb="FF8C8C8C"/>
      </top>
      <bottom style="thin">
        <color rgb="FF8C8C8C"/>
      </bottom>
      <diagonal/>
    </border>
    <border>
      <left style="thin">
        <color rgb="FF8C8C8C"/>
      </left>
      <right style="thin">
        <color theme="0" tint="-0.499984740745262"/>
      </right>
      <top style="thin">
        <color rgb="FF8C8C8C"/>
      </top>
      <bottom style="thin">
        <color theme="0" tint="-0.499984740745262"/>
      </bottom>
      <diagonal/>
    </border>
    <border>
      <left/>
      <right style="thin">
        <color theme="0"/>
      </right>
      <top style="thin">
        <color theme="0" tint="-0.499984740745262"/>
      </top>
      <bottom style="thin">
        <color theme="0"/>
      </bottom>
      <diagonal/>
    </border>
    <border>
      <left/>
      <right style="thin">
        <color rgb="FF8C8C8C"/>
      </right>
      <top style="thin">
        <color rgb="FF8C8C8C"/>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medium">
        <color theme="0" tint="-0.499984740745262"/>
      </left>
      <right style="thin">
        <color theme="0"/>
      </right>
      <top style="medium">
        <color theme="0" tint="-0.499984740745262"/>
      </top>
      <bottom style="thin">
        <color theme="0"/>
      </bottom>
      <diagonal/>
    </border>
    <border>
      <left style="thin">
        <color theme="0"/>
      </left>
      <right style="thin">
        <color theme="0"/>
      </right>
      <top style="medium">
        <color theme="0" tint="-0.499984740745262"/>
      </top>
      <bottom style="thin">
        <color theme="0"/>
      </bottom>
      <diagonal/>
    </border>
    <border>
      <left style="thin">
        <color theme="0"/>
      </left>
      <right style="medium">
        <color theme="0" tint="-0.499984740745262"/>
      </right>
      <top style="medium">
        <color theme="0" tint="-0.499984740745262"/>
      </top>
      <bottom style="thin">
        <color theme="0"/>
      </bottom>
      <diagonal/>
    </border>
    <border>
      <left style="thin">
        <color theme="0"/>
      </left>
      <right style="medium">
        <color theme="0" tint="-0.499984740745262"/>
      </right>
      <top style="thin">
        <color theme="0"/>
      </top>
      <bottom/>
      <diagonal/>
    </border>
    <border>
      <left style="medium">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medium">
        <color theme="0" tint="-0.499984740745262"/>
      </right>
      <top style="thin">
        <color theme="0" tint="-0.499984740745262"/>
      </top>
      <bottom style="thin">
        <color theme="0" tint="-0.499984740745262"/>
      </bottom>
      <diagonal/>
    </border>
    <border>
      <left style="medium">
        <color theme="0" tint="-0.499984740745262"/>
      </left>
      <right style="thin">
        <color theme="0" tint="-0.499984740745262"/>
      </right>
      <top style="thin">
        <color theme="0" tint="-0.499984740745262"/>
      </top>
      <bottom style="medium">
        <color theme="0" tint="-0.499984740745262"/>
      </bottom>
      <diagonal/>
    </border>
    <border>
      <left style="thin">
        <color theme="0" tint="-0.499984740745262"/>
      </left>
      <right style="thin">
        <color theme="0" tint="-0.499984740745262"/>
      </right>
      <top style="thin">
        <color theme="0" tint="-0.499984740745262"/>
      </top>
      <bottom style="medium">
        <color theme="0" tint="-0.499984740745262"/>
      </bottom>
      <diagonal/>
    </border>
    <border>
      <left style="thin">
        <color theme="0" tint="-0.499984740745262"/>
      </left>
      <right style="medium">
        <color theme="0" tint="-0.499984740745262"/>
      </right>
      <top style="thin">
        <color theme="0" tint="-0.499984740745262"/>
      </top>
      <bottom style="medium">
        <color theme="0" tint="-0.499984740745262"/>
      </bottom>
      <diagonal/>
    </border>
    <border>
      <left style="medium">
        <color theme="0" tint="-0.499984740745262"/>
      </left>
      <right/>
      <top style="thin">
        <color theme="0"/>
      </top>
      <bottom style="thin">
        <color theme="0" tint="-0.499984740745262"/>
      </bottom>
      <diagonal/>
    </border>
    <border>
      <left/>
      <right style="thin">
        <color theme="0"/>
      </right>
      <top style="thin">
        <color theme="0"/>
      </top>
      <bottom style="thin">
        <color theme="0" tint="-0.499984740745262"/>
      </bottom>
      <diagonal/>
    </border>
    <border>
      <left style="thin">
        <color theme="0" tint="-0.249977111117893"/>
      </left>
      <right style="thin">
        <color theme="0" tint="-0.249977111117893"/>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right style="thin">
        <color theme="0" tint="-0.249977111117893"/>
      </right>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right style="thin">
        <color theme="0" tint="-0.249977111117893"/>
      </right>
      <top style="thin">
        <color theme="0" tint="-0.249977111117893"/>
      </top>
      <bottom/>
      <diagonal/>
    </border>
    <border>
      <left style="medium">
        <color theme="0" tint="-0.499984740745262"/>
      </left>
      <right/>
      <top style="medium">
        <color theme="0" tint="-0.499984740745262"/>
      </top>
      <bottom/>
      <diagonal/>
    </border>
    <border>
      <left/>
      <right style="thin">
        <color theme="0"/>
      </right>
      <top style="medium">
        <color theme="0" tint="-0.499984740745262"/>
      </top>
      <bottom/>
      <diagonal/>
    </border>
    <border>
      <left style="thin">
        <color theme="0"/>
      </left>
      <right style="thin">
        <color theme="0"/>
      </right>
      <top style="medium">
        <color theme="0" tint="-0.499984740745262"/>
      </top>
      <bottom/>
      <diagonal/>
    </border>
    <border>
      <left style="thin">
        <color theme="0"/>
      </left>
      <right style="medium">
        <color theme="0" tint="-0.499984740745262"/>
      </right>
      <top style="medium">
        <color theme="0" tint="-0.499984740745262"/>
      </top>
      <bottom/>
      <diagonal/>
    </border>
    <border>
      <left style="medium">
        <color theme="0" tint="-0.499984740745262"/>
      </left>
      <right/>
      <top/>
      <bottom style="thin">
        <color theme="0" tint="-0.249977111117893"/>
      </bottom>
      <diagonal/>
    </border>
    <border>
      <left style="thin">
        <color theme="0" tint="-0.249977111117893"/>
      </left>
      <right style="medium">
        <color theme="0" tint="-0.499984740745262"/>
      </right>
      <top/>
      <bottom style="thin">
        <color theme="0" tint="-0.249977111117893"/>
      </bottom>
      <diagonal/>
    </border>
    <border>
      <left style="medium">
        <color theme="0" tint="-0.499984740745262"/>
      </left>
      <right/>
      <top style="thin">
        <color theme="0" tint="-0.249977111117893"/>
      </top>
      <bottom style="thin">
        <color theme="0" tint="-0.249977111117893"/>
      </bottom>
      <diagonal/>
    </border>
    <border>
      <left style="thin">
        <color theme="0" tint="-0.249977111117893"/>
      </left>
      <right style="medium">
        <color theme="0" tint="-0.499984740745262"/>
      </right>
      <top style="thin">
        <color theme="0" tint="-0.249977111117893"/>
      </top>
      <bottom style="thin">
        <color theme="0" tint="-0.249977111117893"/>
      </bottom>
      <diagonal/>
    </border>
    <border>
      <left style="medium">
        <color theme="0" tint="-0.499984740745262"/>
      </left>
      <right/>
      <top style="thin">
        <color theme="0" tint="-0.249977111117893"/>
      </top>
      <bottom/>
      <diagonal/>
    </border>
    <border>
      <left style="thin">
        <color theme="0" tint="-0.249977111117893"/>
      </left>
      <right style="medium">
        <color theme="0" tint="-0.499984740745262"/>
      </right>
      <top style="thin">
        <color theme="0" tint="-0.249977111117893"/>
      </top>
      <bottom/>
      <diagonal/>
    </border>
    <border>
      <left style="medium">
        <color theme="0" tint="-0.499984740745262"/>
      </left>
      <right/>
      <top/>
      <bottom style="medium">
        <color theme="0" tint="-0.499984740745262"/>
      </bottom>
      <diagonal/>
    </border>
    <border>
      <left/>
      <right style="thin">
        <color theme="0"/>
      </right>
      <top/>
      <bottom style="medium">
        <color theme="0" tint="-0.499984740745262"/>
      </bottom>
      <diagonal/>
    </border>
    <border>
      <left style="thin">
        <color theme="0"/>
      </left>
      <right style="thin">
        <color theme="0"/>
      </right>
      <top/>
      <bottom style="medium">
        <color theme="0" tint="-0.499984740745262"/>
      </bottom>
      <diagonal/>
    </border>
    <border>
      <left style="thin">
        <color theme="0"/>
      </left>
      <right style="medium">
        <color theme="0" tint="-0.499984740745262"/>
      </right>
      <top/>
      <bottom style="medium">
        <color theme="0" tint="-0.499984740745262"/>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style="medium">
        <color rgb="FF8C8C8C"/>
      </top>
      <bottom/>
      <diagonal/>
    </border>
    <border>
      <left/>
      <right style="thick">
        <color auto="1"/>
      </right>
      <top style="thick">
        <color auto="1"/>
      </top>
      <bottom style="thick">
        <color auto="1"/>
      </bottom>
      <diagonal/>
    </border>
    <border>
      <left/>
      <right/>
      <top style="thick">
        <color auto="1"/>
      </top>
      <bottom style="thick">
        <color auto="1"/>
      </bottom>
      <diagonal/>
    </border>
    <border>
      <left style="thick">
        <color auto="1"/>
      </left>
      <right/>
      <top style="thick">
        <color auto="1"/>
      </top>
      <bottom style="thick">
        <color auto="1"/>
      </bottom>
      <diagonal/>
    </border>
    <border>
      <left style="thick">
        <color auto="1"/>
      </left>
      <right style="thick">
        <color auto="1"/>
      </right>
      <top style="thick">
        <color auto="1"/>
      </top>
      <bottom style="thick">
        <color auto="1"/>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right style="thin">
        <color indexed="64"/>
      </right>
      <top style="medium">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bottom style="thin">
        <color indexed="64"/>
      </bottom>
      <diagonal/>
    </border>
    <border>
      <left/>
      <right/>
      <top/>
      <bottom style="medium">
        <color indexed="64"/>
      </bottom>
      <diagonal/>
    </border>
    <border>
      <left/>
      <right/>
      <top style="thin">
        <color indexed="64"/>
      </top>
      <bottom style="medium">
        <color indexed="64"/>
      </bottom>
      <diagonal/>
    </border>
    <border>
      <left/>
      <right/>
      <top style="medium">
        <color indexed="64"/>
      </top>
      <bottom/>
      <diagonal/>
    </border>
    <border>
      <left style="medium">
        <color indexed="64"/>
      </left>
      <right style="medium">
        <color indexed="64"/>
      </right>
      <top style="thin">
        <color indexed="64"/>
      </top>
      <bottom style="thin">
        <color indexed="64"/>
      </bottom>
      <diagonal/>
    </border>
    <border>
      <left/>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top style="thin">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top/>
      <bottom/>
      <diagonal/>
    </border>
    <border>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thin">
        <color indexed="64"/>
      </left>
      <right style="medium">
        <color indexed="64"/>
      </right>
      <top style="thin">
        <color indexed="64"/>
      </top>
      <bottom/>
      <diagonal/>
    </border>
    <border>
      <left style="thin">
        <color indexed="64"/>
      </left>
      <right/>
      <top/>
      <bottom style="thin">
        <color rgb="FF8C8C8C"/>
      </bottom>
      <diagonal/>
    </border>
    <border>
      <left style="thin">
        <color indexed="64"/>
      </left>
      <right/>
      <top style="thin">
        <color rgb="FF8C8C8C"/>
      </top>
      <bottom/>
      <diagonal/>
    </border>
    <border>
      <left style="medium">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diagonal/>
    </border>
    <border>
      <left style="medium">
        <color indexed="64"/>
      </left>
      <right style="medium">
        <color indexed="64"/>
      </right>
      <top style="thin">
        <color indexed="64"/>
      </top>
      <bottom/>
      <diagonal/>
    </border>
    <border>
      <left/>
      <right style="thin">
        <color indexed="64"/>
      </right>
      <top style="thin">
        <color indexed="64"/>
      </top>
      <bottom/>
      <diagonal/>
    </border>
    <border>
      <left style="medium">
        <color indexed="64"/>
      </left>
      <right/>
      <top/>
      <bottom style="medium">
        <color indexed="64"/>
      </bottom>
      <diagonal/>
    </border>
    <border>
      <left/>
      <right style="thin">
        <color indexed="64"/>
      </right>
      <top style="medium">
        <color indexed="64"/>
      </top>
      <bottom/>
      <diagonal/>
    </border>
    <border>
      <left style="thin">
        <color indexed="64"/>
      </left>
      <right style="medium">
        <color indexed="64"/>
      </right>
      <top/>
      <bottom style="medium">
        <color indexed="64"/>
      </bottom>
      <diagonal/>
    </border>
    <border>
      <left style="medium">
        <color indexed="64"/>
      </left>
      <right/>
      <top style="thin">
        <color indexed="64"/>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bottom style="thin">
        <color indexed="64"/>
      </bottom>
      <diagonal/>
    </border>
  </borders>
  <cellStyleXfs count="10">
    <xf numFmtId="0" fontId="0" fillId="0" borderId="0"/>
    <xf numFmtId="0" fontId="2" fillId="0" borderId="0"/>
    <xf numFmtId="0" fontId="3" fillId="0" borderId="0"/>
    <xf numFmtId="0" fontId="2" fillId="0" borderId="0"/>
    <xf numFmtId="0" fontId="4" fillId="0" borderId="0"/>
    <xf numFmtId="164" fontId="12" fillId="0" borderId="0" applyFont="0" applyFill="0" applyBorder="0" applyAlignment="0" applyProtection="0"/>
    <xf numFmtId="0" fontId="8" fillId="0" borderId="0"/>
    <xf numFmtId="0" fontId="1" fillId="0" borderId="0"/>
    <xf numFmtId="164" fontId="12" fillId="0" borderId="0" applyFont="0" applyFill="0" applyBorder="0" applyAlignment="0" applyProtection="0"/>
    <xf numFmtId="0" fontId="32" fillId="0" borderId="0"/>
  </cellStyleXfs>
  <cellXfs count="591">
    <xf numFmtId="0" fontId="0" fillId="0" borderId="0" xfId="0"/>
    <xf numFmtId="0" fontId="0" fillId="0" borderId="1" xfId="0" applyBorder="1"/>
    <xf numFmtId="0" fontId="0" fillId="0" borderId="1" xfId="0" applyBorder="1" applyAlignment="1">
      <alignment horizontal="center"/>
    </xf>
    <xf numFmtId="0" fontId="8" fillId="0" borderId="0" xfId="0" applyFont="1"/>
    <xf numFmtId="14" fontId="8" fillId="2" borderId="0" xfId="2" applyNumberFormat="1" applyFont="1" applyFill="1" applyAlignment="1" applyProtection="1">
      <alignment horizontal="center" vertical="center"/>
      <protection locked="0"/>
    </xf>
    <xf numFmtId="14" fontId="8" fillId="2" borderId="0" xfId="2" applyNumberFormat="1" applyFont="1" applyFill="1" applyAlignment="1" applyProtection="1">
      <alignment vertical="center"/>
      <protection locked="0"/>
    </xf>
    <xf numFmtId="0" fontId="8" fillId="2" borderId="0" xfId="0" applyFont="1" applyFill="1"/>
    <xf numFmtId="0" fontId="8" fillId="2" borderId="0" xfId="2" applyFont="1" applyFill="1" applyProtection="1">
      <protection locked="0"/>
    </xf>
    <xf numFmtId="0" fontId="0" fillId="0" borderId="1" xfId="0" applyBorder="1" applyAlignment="1">
      <alignment horizontal="left"/>
    </xf>
    <xf numFmtId="0" fontId="8" fillId="2" borderId="0" xfId="0" applyFont="1" applyFill="1" applyAlignment="1">
      <alignment horizontal="center"/>
    </xf>
    <xf numFmtId="0" fontId="8" fillId="0" borderId="0" xfId="0" applyFont="1" applyAlignment="1">
      <alignment horizontal="left" vertical="center"/>
    </xf>
    <xf numFmtId="0" fontId="8" fillId="0" borderId="0" xfId="0" applyFont="1" applyAlignment="1">
      <alignment horizontal="left"/>
    </xf>
    <xf numFmtId="0" fontId="8" fillId="0" borderId="0" xfId="2" applyFont="1" applyAlignment="1" applyProtection="1">
      <alignment vertical="center" wrapText="1"/>
      <protection locked="0"/>
    </xf>
    <xf numFmtId="0" fontId="8" fillId="0" borderId="3" xfId="0" applyFont="1" applyBorder="1" applyAlignment="1">
      <alignment vertical="center" wrapText="1"/>
    </xf>
    <xf numFmtId="0" fontId="8" fillId="0" borderId="0" xfId="0" applyFont="1" applyAlignment="1">
      <alignment vertical="center" wrapText="1"/>
    </xf>
    <xf numFmtId="0" fontId="11" fillId="0" borderId="0" xfId="0" applyFont="1" applyAlignment="1">
      <alignment vertical="center" wrapText="1"/>
    </xf>
    <xf numFmtId="0" fontId="8" fillId="0" borderId="0" xfId="0" applyFont="1" applyAlignment="1">
      <alignment vertical="center"/>
    </xf>
    <xf numFmtId="0" fontId="5" fillId="0" borderId="7" xfId="2" applyFont="1" applyBorder="1" applyAlignment="1" applyProtection="1">
      <alignment horizontal="center" vertical="center" wrapText="1"/>
      <protection locked="0"/>
    </xf>
    <xf numFmtId="0" fontId="8" fillId="2" borderId="0" xfId="2" applyFont="1" applyFill="1" applyAlignment="1" applyProtection="1">
      <alignment horizontal="center"/>
      <protection locked="0"/>
    </xf>
    <xf numFmtId="0" fontId="10" fillId="0" borderId="8" xfId="2" applyFont="1" applyBorder="1" applyAlignment="1" applyProtection="1">
      <alignment horizontal="center" vertical="center" wrapText="1"/>
      <protection locked="0"/>
    </xf>
    <xf numFmtId="4" fontId="5" fillId="0" borderId="0" xfId="2" applyNumberFormat="1" applyFont="1" applyAlignment="1">
      <alignment vertical="center" wrapText="1"/>
    </xf>
    <xf numFmtId="0" fontId="9" fillId="8" borderId="6" xfId="2" applyFont="1" applyFill="1" applyBorder="1" applyAlignment="1" applyProtection="1">
      <alignment horizontal="center" vertical="center" wrapText="1"/>
      <protection locked="0"/>
    </xf>
    <xf numFmtId="0" fontId="8" fillId="0" borderId="0" xfId="6"/>
    <xf numFmtId="0" fontId="14" fillId="0" borderId="0" xfId="0" applyFont="1" applyAlignment="1">
      <alignment vertical="center"/>
    </xf>
    <xf numFmtId="0" fontId="8" fillId="9" borderId="10" xfId="2" applyFont="1" applyFill="1" applyBorder="1" applyAlignment="1" applyProtection="1">
      <alignment horizontal="center" vertical="center" wrapText="1"/>
      <protection locked="0"/>
    </xf>
    <xf numFmtId="0" fontId="8" fillId="9" borderId="25" xfId="2" applyFont="1" applyFill="1" applyBorder="1" applyAlignment="1" applyProtection="1">
      <alignment horizontal="center" vertical="center" wrapText="1"/>
      <protection locked="0"/>
    </xf>
    <xf numFmtId="0" fontId="5" fillId="8" borderId="37" xfId="2" applyFont="1" applyFill="1" applyBorder="1" applyAlignment="1" applyProtection="1">
      <alignment horizontal="center" vertical="center" wrapText="1"/>
      <protection locked="0"/>
    </xf>
    <xf numFmtId="0" fontId="5" fillId="8" borderId="38" xfId="2" applyFont="1" applyFill="1" applyBorder="1" applyAlignment="1" applyProtection="1">
      <alignment horizontal="center" vertical="center" wrapText="1"/>
      <protection locked="0"/>
    </xf>
    <xf numFmtId="3" fontId="21" fillId="2" borderId="40" xfId="2" applyNumberFormat="1" applyFont="1" applyFill="1" applyBorder="1" applyAlignment="1">
      <alignment horizontal="center" vertical="center" wrapText="1"/>
    </xf>
    <xf numFmtId="3" fontId="21" fillId="2" borderId="42" xfId="2" applyNumberFormat="1" applyFont="1" applyFill="1" applyBorder="1" applyAlignment="1">
      <alignment horizontal="center" vertical="center" wrapText="1"/>
    </xf>
    <xf numFmtId="3" fontId="22" fillId="2" borderId="44" xfId="2" applyNumberFormat="1" applyFont="1" applyFill="1" applyBorder="1" applyAlignment="1">
      <alignment horizontal="center" vertical="center" wrapText="1"/>
    </xf>
    <xf numFmtId="0" fontId="5" fillId="3" borderId="45" xfId="2" applyFont="1" applyFill="1" applyBorder="1" applyAlignment="1" applyProtection="1">
      <alignment horizontal="center" vertical="center" wrapText="1"/>
      <protection locked="0"/>
    </xf>
    <xf numFmtId="0" fontId="5" fillId="3" borderId="46" xfId="2" applyFont="1" applyFill="1" applyBorder="1" applyAlignment="1" applyProtection="1">
      <alignment vertical="center" wrapText="1"/>
      <protection locked="0"/>
    </xf>
    <xf numFmtId="3" fontId="5" fillId="3" borderId="48" xfId="2" applyNumberFormat="1" applyFont="1" applyFill="1" applyBorder="1" applyAlignment="1">
      <alignment horizontal="center" vertical="center" wrapText="1"/>
    </xf>
    <xf numFmtId="0" fontId="11" fillId="4" borderId="22" xfId="2" applyFont="1" applyFill="1" applyBorder="1" applyAlignment="1" applyProtection="1">
      <alignment horizontal="left" vertical="center" wrapText="1"/>
      <protection locked="0"/>
    </xf>
    <xf numFmtId="0" fontId="11" fillId="4" borderId="24" xfId="2" applyFont="1" applyFill="1" applyBorder="1" applyAlignment="1" applyProtection="1">
      <alignment horizontal="left" vertical="center" wrapText="1"/>
      <protection locked="0"/>
    </xf>
    <xf numFmtId="0" fontId="7" fillId="0" borderId="0" xfId="6" applyFont="1"/>
    <xf numFmtId="3" fontId="21" fillId="2" borderId="33" xfId="2" applyNumberFormat="1" applyFont="1" applyFill="1" applyBorder="1" applyAlignment="1">
      <alignment horizontal="center" vertical="center" wrapText="1"/>
    </xf>
    <xf numFmtId="3" fontId="21" fillId="2" borderId="29" xfId="2" applyNumberFormat="1" applyFont="1" applyFill="1" applyBorder="1" applyAlignment="1">
      <alignment horizontal="center" vertical="center" wrapText="1"/>
    </xf>
    <xf numFmtId="3" fontId="22" fillId="2" borderId="31" xfId="2" applyNumberFormat="1" applyFont="1" applyFill="1" applyBorder="1" applyAlignment="1">
      <alignment horizontal="center" vertical="center" wrapText="1"/>
    </xf>
    <xf numFmtId="3" fontId="5" fillId="3" borderId="47" xfId="2" applyNumberFormat="1" applyFont="1" applyFill="1" applyBorder="1" applyAlignment="1">
      <alignment horizontal="center" vertical="center" wrapText="1"/>
    </xf>
    <xf numFmtId="0" fontId="1" fillId="0" borderId="0" xfId="7"/>
    <xf numFmtId="4" fontId="1" fillId="0" borderId="0" xfId="7" applyNumberFormat="1"/>
    <xf numFmtId="0" fontId="29" fillId="0" borderId="0" xfId="7" applyFont="1"/>
    <xf numFmtId="4" fontId="28" fillId="0" borderId="0" xfId="7" applyNumberFormat="1" applyFont="1"/>
    <xf numFmtId="0" fontId="28" fillId="0" borderId="0" xfId="7" applyFont="1" applyAlignment="1">
      <alignment horizontal="center" vertical="center" wrapText="1"/>
    </xf>
    <xf numFmtId="0" fontId="1" fillId="0" borderId="0" xfId="7" applyAlignment="1">
      <alignment vertical="center"/>
    </xf>
    <xf numFmtId="0" fontId="1" fillId="0" borderId="0" xfId="7" applyAlignment="1">
      <alignment horizontal="center" vertical="center"/>
    </xf>
    <xf numFmtId="0" fontId="28" fillId="0" borderId="55" xfId="7" applyFont="1" applyBorder="1" applyAlignment="1">
      <alignment horizontal="center" vertical="center" wrapText="1"/>
    </xf>
    <xf numFmtId="0" fontId="29" fillId="0" borderId="1" xfId="7" applyFont="1" applyBorder="1" applyAlignment="1">
      <alignment horizontal="center" vertical="center" wrapText="1"/>
    </xf>
    <xf numFmtId="0" fontId="29" fillId="0" borderId="1" xfId="7" applyFont="1" applyBorder="1"/>
    <xf numFmtId="4" fontId="1" fillId="0" borderId="1" xfId="7" applyNumberFormat="1" applyBorder="1"/>
    <xf numFmtId="0" fontId="1" fillId="0" borderId="1" xfId="7" applyBorder="1"/>
    <xf numFmtId="0" fontId="29" fillId="0" borderId="4" xfId="7" applyFont="1" applyBorder="1" applyAlignment="1">
      <alignment horizontal="center" vertical="center" wrapText="1"/>
    </xf>
    <xf numFmtId="4" fontId="1" fillId="0" borderId="4" xfId="7" applyNumberFormat="1" applyBorder="1"/>
    <xf numFmtId="0" fontId="28" fillId="0" borderId="1" xfId="7" applyFont="1" applyBorder="1" applyAlignment="1">
      <alignment horizontal="center" vertical="center"/>
    </xf>
    <xf numFmtId="3" fontId="1" fillId="0" borderId="1" xfId="7" applyNumberFormat="1" applyBorder="1"/>
    <xf numFmtId="3" fontId="1" fillId="0" borderId="4" xfId="7" applyNumberFormat="1" applyBorder="1"/>
    <xf numFmtId="0" fontId="28" fillId="13" borderId="55" xfId="7" applyFont="1" applyFill="1" applyBorder="1" applyAlignment="1">
      <alignment horizontal="center" vertical="center" wrapText="1"/>
    </xf>
    <xf numFmtId="4" fontId="28" fillId="13" borderId="4" xfId="7" applyNumberFormat="1" applyFont="1" applyFill="1" applyBorder="1"/>
    <xf numFmtId="4" fontId="1" fillId="13" borderId="1" xfId="7" applyNumberFormat="1" applyFill="1" applyBorder="1"/>
    <xf numFmtId="0" fontId="1" fillId="13" borderId="1" xfId="7" applyFill="1" applyBorder="1"/>
    <xf numFmtId="0" fontId="1" fillId="13" borderId="0" xfId="7" applyFill="1"/>
    <xf numFmtId="0" fontId="2" fillId="0" borderId="0" xfId="9" applyFont="1" applyAlignment="1">
      <alignment horizontal="left" vertical="center"/>
    </xf>
    <xf numFmtId="0" fontId="34" fillId="0" borderId="0" xfId="6" applyFont="1" applyAlignment="1">
      <alignment horizontal="center"/>
    </xf>
    <xf numFmtId="0" fontId="33" fillId="0" borderId="0" xfId="0" applyFont="1"/>
    <xf numFmtId="0" fontId="0" fillId="9" borderId="67" xfId="0" applyFill="1" applyBorder="1"/>
    <xf numFmtId="0" fontId="5" fillId="0" borderId="0" xfId="2" applyFont="1" applyAlignment="1" applyProtection="1">
      <alignment horizontal="left" vertical="center" wrapText="1"/>
      <protection locked="0"/>
    </xf>
    <xf numFmtId="0" fontId="43" fillId="0" borderId="1" xfId="0" applyFont="1" applyBorder="1" applyAlignment="1">
      <alignment vertical="center" wrapText="1"/>
    </xf>
    <xf numFmtId="0" fontId="40" fillId="0" borderId="1" xfId="0" applyFont="1" applyBorder="1" applyAlignment="1">
      <alignment vertical="center" wrapText="1"/>
    </xf>
    <xf numFmtId="0" fontId="42" fillId="0" borderId="0" xfId="0" applyFont="1"/>
    <xf numFmtId="0" fontId="46" fillId="0" borderId="0" xfId="0" applyFont="1"/>
    <xf numFmtId="0" fontId="45" fillId="0" borderId="0" xfId="9" applyFont="1" applyAlignment="1">
      <alignment horizontal="left" vertical="center" wrapText="1"/>
    </xf>
    <xf numFmtId="3" fontId="42" fillId="14" borderId="1" xfId="0" applyNumberFormat="1" applyFont="1" applyFill="1" applyBorder="1" applyAlignment="1">
      <alignment horizontal="center" vertical="center" wrapText="1"/>
    </xf>
    <xf numFmtId="3" fontId="44" fillId="14" borderId="1" xfId="0" applyNumberFormat="1" applyFont="1" applyFill="1" applyBorder="1" applyAlignment="1">
      <alignment horizontal="center" vertical="center" wrapText="1"/>
    </xf>
    <xf numFmtId="0" fontId="44" fillId="14" borderId="1" xfId="0" applyFont="1" applyFill="1" applyBorder="1" applyAlignment="1">
      <alignment horizontal="center" vertical="center" wrapText="1"/>
    </xf>
    <xf numFmtId="3" fontId="42" fillId="16" borderId="1" xfId="0" applyNumberFormat="1" applyFont="1" applyFill="1" applyBorder="1" applyAlignment="1">
      <alignment horizontal="center" vertical="center" wrapText="1"/>
    </xf>
    <xf numFmtId="3" fontId="44" fillId="16" borderId="1" xfId="0" applyNumberFormat="1" applyFont="1" applyFill="1" applyBorder="1" applyAlignment="1">
      <alignment horizontal="center" vertical="center" wrapText="1"/>
    </xf>
    <xf numFmtId="0" fontId="44" fillId="16" borderId="1" xfId="0" applyFont="1" applyFill="1" applyBorder="1" applyAlignment="1">
      <alignment horizontal="center" vertical="center" wrapText="1"/>
    </xf>
    <xf numFmtId="0" fontId="39" fillId="0" borderId="0" xfId="0" applyFont="1" applyAlignment="1">
      <alignment vertical="center"/>
    </xf>
    <xf numFmtId="0" fontId="41" fillId="14" borderId="68" xfId="0" applyFont="1" applyFill="1" applyBorder="1" applyAlignment="1">
      <alignment horizontal="center" vertical="center" wrapText="1"/>
    </xf>
    <xf numFmtId="0" fontId="41" fillId="16" borderId="70" xfId="0" applyFont="1" applyFill="1" applyBorder="1" applyAlignment="1">
      <alignment horizontal="center" vertical="center" wrapText="1"/>
    </xf>
    <xf numFmtId="0" fontId="0" fillId="15" borderId="1" xfId="0" applyFill="1" applyBorder="1" applyAlignment="1">
      <alignment wrapText="1"/>
    </xf>
    <xf numFmtId="0" fontId="8" fillId="0" borderId="0" xfId="0" applyFont="1" applyAlignment="1">
      <alignment horizontal="center" vertical="center"/>
    </xf>
    <xf numFmtId="0" fontId="34" fillId="0" borderId="0" xfId="6" applyFont="1"/>
    <xf numFmtId="0" fontId="51" fillId="9" borderId="0" xfId="0" applyFont="1" applyFill="1"/>
    <xf numFmtId="0" fontId="2" fillId="0" borderId="0" xfId="9" applyFont="1" applyAlignment="1">
      <alignment horizontal="center" vertical="center"/>
    </xf>
    <xf numFmtId="0" fontId="7" fillId="0" borderId="0" xfId="2" applyFont="1" applyAlignment="1" applyProtection="1">
      <alignment vertical="center" wrapText="1"/>
      <protection locked="0"/>
    </xf>
    <xf numFmtId="0" fontId="7" fillId="0" borderId="0" xfId="2" applyFont="1" applyAlignment="1" applyProtection="1">
      <alignment horizontal="left" vertical="center" wrapText="1"/>
      <protection locked="0"/>
    </xf>
    <xf numFmtId="0" fontId="45" fillId="0" borderId="0" xfId="9" applyFont="1" applyAlignment="1">
      <alignment horizontal="center" vertical="center" wrapText="1"/>
    </xf>
    <xf numFmtId="0" fontId="42" fillId="0" borderId="0" xfId="0" applyFont="1" applyAlignment="1">
      <alignment horizontal="center"/>
    </xf>
    <xf numFmtId="0" fontId="34" fillId="10" borderId="0" xfId="6" applyFont="1" applyFill="1" applyAlignment="1">
      <alignment horizontal="center"/>
    </xf>
    <xf numFmtId="0" fontId="3" fillId="10" borderId="0" xfId="6" applyFont="1" applyFill="1"/>
    <xf numFmtId="0" fontId="8" fillId="10" borderId="0" xfId="6" applyFill="1"/>
    <xf numFmtId="0" fontId="34" fillId="10" borderId="0" xfId="6" applyFont="1" applyFill="1"/>
    <xf numFmtId="0" fontId="35" fillId="10" borderId="0" xfId="6" applyFont="1" applyFill="1"/>
    <xf numFmtId="0" fontId="34" fillId="10" borderId="0" xfId="6" applyFont="1" applyFill="1" applyAlignment="1">
      <alignment horizontal="left"/>
    </xf>
    <xf numFmtId="0" fontId="23" fillId="10" borderId="0" xfId="0" applyFont="1" applyFill="1" applyAlignment="1">
      <alignment vertical="center"/>
    </xf>
    <xf numFmtId="0" fontId="0" fillId="10" borderId="0" xfId="0" applyFill="1"/>
    <xf numFmtId="0" fontId="24" fillId="10" borderId="0" xfId="0" applyFont="1" applyFill="1" applyAlignment="1">
      <alignment vertical="center"/>
    </xf>
    <xf numFmtId="0" fontId="5" fillId="0" borderId="0" xfId="2" applyFont="1" applyAlignment="1" applyProtection="1">
      <alignment horizontal="center" vertical="center" wrapText="1"/>
      <protection locked="0"/>
    </xf>
    <xf numFmtId="0" fontId="8" fillId="0" borderId="0" xfId="0" applyFont="1" applyAlignment="1">
      <alignment horizontal="center"/>
    </xf>
    <xf numFmtId="0" fontId="60" fillId="10" borderId="0" xfId="6" applyFont="1" applyFill="1"/>
    <xf numFmtId="0" fontId="0" fillId="15" borderId="1" xfId="0" applyFill="1" applyBorder="1" applyAlignment="1">
      <alignment vertical="center" wrapText="1"/>
    </xf>
    <xf numFmtId="0" fontId="0" fillId="15" borderId="1" xfId="0" applyFill="1" applyBorder="1" applyAlignment="1">
      <alignment horizontal="left" vertical="center"/>
    </xf>
    <xf numFmtId="0" fontId="0" fillId="15" borderId="1" xfId="0" applyFill="1" applyBorder="1" applyAlignment="1">
      <alignment vertical="center"/>
    </xf>
    <xf numFmtId="0" fontId="13" fillId="0" borderId="1" xfId="0" applyFont="1" applyBorder="1" applyAlignment="1">
      <alignment horizontal="left" vertical="center" wrapText="1"/>
    </xf>
    <xf numFmtId="0" fontId="8" fillId="10" borderId="0" xfId="6" applyFill="1" applyAlignment="1">
      <alignment wrapText="1"/>
    </xf>
    <xf numFmtId="0" fontId="26" fillId="10" borderId="0" xfId="0" applyFont="1" applyFill="1" applyAlignment="1">
      <alignment wrapText="1"/>
    </xf>
    <xf numFmtId="0" fontId="0" fillId="10" borderId="0" xfId="0" applyFill="1" applyAlignment="1">
      <alignment wrapText="1"/>
    </xf>
    <xf numFmtId="0" fontId="0" fillId="0" borderId="0" xfId="0" applyAlignment="1">
      <alignment horizontal="center" vertical="center"/>
    </xf>
    <xf numFmtId="0" fontId="37" fillId="15" borderId="1" xfId="0" applyFont="1" applyFill="1" applyBorder="1" applyAlignment="1">
      <alignment horizontal="center" vertical="center" wrapText="1"/>
    </xf>
    <xf numFmtId="0" fontId="62" fillId="10" borderId="0" xfId="6" applyFont="1" applyFill="1"/>
    <xf numFmtId="0" fontId="63" fillId="10" borderId="0" xfId="6" applyFont="1" applyFill="1"/>
    <xf numFmtId="4" fontId="64" fillId="0" borderId="0" xfId="2" applyNumberFormat="1" applyFont="1" applyAlignment="1">
      <alignment horizontal="center" vertical="center" wrapText="1"/>
    </xf>
    <xf numFmtId="0" fontId="66" fillId="0" borderId="1" xfId="0" applyFont="1" applyBorder="1" applyAlignment="1">
      <alignment vertical="center" wrapText="1"/>
    </xf>
    <xf numFmtId="0" fontId="68" fillId="0" borderId="1" xfId="0" applyFont="1" applyBorder="1" applyAlignment="1">
      <alignment horizontal="center" vertical="center" wrapText="1"/>
    </xf>
    <xf numFmtId="3" fontId="68" fillId="0" borderId="1" xfId="0" applyNumberFormat="1" applyFont="1" applyBorder="1" applyAlignment="1">
      <alignment horizontal="center" vertical="center" wrapText="1"/>
    </xf>
    <xf numFmtId="0" fontId="73" fillId="0" borderId="0" xfId="0" applyFont="1" applyAlignment="1">
      <alignment horizontal="left" vertical="center"/>
    </xf>
    <xf numFmtId="0" fontId="73" fillId="0" borderId="0" xfId="0" applyFont="1" applyAlignment="1">
      <alignment horizontal="center" vertical="center"/>
    </xf>
    <xf numFmtId="0" fontId="73" fillId="0" borderId="0" xfId="0" applyFont="1" applyAlignment="1">
      <alignment vertical="center"/>
    </xf>
    <xf numFmtId="0" fontId="11" fillId="10" borderId="1" xfId="2" applyFont="1" applyFill="1" applyBorder="1" applyAlignment="1" applyProtection="1">
      <alignment horizontal="left" vertical="center" wrapText="1"/>
      <protection locked="0"/>
    </xf>
    <xf numFmtId="0" fontId="56" fillId="15" borderId="1" xfId="2" applyFont="1" applyFill="1" applyBorder="1" applyAlignment="1" applyProtection="1">
      <alignment horizontal="center" vertical="center" wrapText="1"/>
      <protection locked="0"/>
    </xf>
    <xf numFmtId="0" fontId="5" fillId="0" borderId="0" xfId="2" applyFont="1" applyAlignment="1">
      <alignment horizontal="left" vertical="center" wrapText="1"/>
    </xf>
    <xf numFmtId="0" fontId="7" fillId="0" borderId="0" xfId="2" applyFont="1" applyAlignment="1">
      <alignment horizontal="left" vertical="center" wrapText="1"/>
    </xf>
    <xf numFmtId="0" fontId="33" fillId="9" borderId="1" xfId="9" applyFont="1" applyFill="1" applyBorder="1" applyAlignment="1">
      <alignment horizontal="center" vertical="center" wrapText="1"/>
    </xf>
    <xf numFmtId="0" fontId="56" fillId="9" borderId="1" xfId="9" applyFont="1" applyFill="1" applyBorder="1" applyAlignment="1">
      <alignment horizontal="center" vertical="center" wrapText="1"/>
    </xf>
    <xf numFmtId="0" fontId="54" fillId="0" borderId="0" xfId="0" applyFont="1" applyAlignment="1">
      <alignment horizontal="center" vertical="center"/>
    </xf>
    <xf numFmtId="0" fontId="52" fillId="0" borderId="0" xfId="9" applyFont="1" applyAlignment="1">
      <alignment horizontal="center" vertical="center"/>
    </xf>
    <xf numFmtId="14" fontId="8" fillId="2" borderId="0" xfId="2" applyNumberFormat="1" applyFont="1" applyFill="1" applyAlignment="1">
      <alignment horizontal="center" vertical="center"/>
    </xf>
    <xf numFmtId="14" fontId="8" fillId="2" borderId="0" xfId="2" applyNumberFormat="1" applyFont="1" applyFill="1" applyAlignment="1">
      <alignment vertical="center"/>
    </xf>
    <xf numFmtId="0" fontId="53" fillId="0" borderId="0" xfId="2" applyFont="1" applyAlignment="1">
      <alignment horizontal="center" vertical="center" wrapText="1"/>
    </xf>
    <xf numFmtId="165" fontId="58" fillId="9" borderId="61" xfId="2" applyNumberFormat="1" applyFont="1" applyFill="1" applyBorder="1" applyAlignment="1">
      <alignment horizontal="center" vertical="center" wrapText="1"/>
    </xf>
    <xf numFmtId="165" fontId="57" fillId="9" borderId="61" xfId="2" applyNumberFormat="1" applyFont="1" applyFill="1" applyBorder="1" applyAlignment="1">
      <alignment horizontal="center" vertical="center" wrapText="1"/>
    </xf>
    <xf numFmtId="0" fontId="57" fillId="9" borderId="61" xfId="2" applyFont="1" applyFill="1" applyBorder="1" applyAlignment="1">
      <alignment horizontal="center" vertical="center" wrapText="1"/>
    </xf>
    <xf numFmtId="0" fontId="57" fillId="9" borderId="57" xfId="2" applyFont="1" applyFill="1" applyBorder="1" applyAlignment="1">
      <alignment horizontal="center" vertical="center" wrapText="1"/>
    </xf>
    <xf numFmtId="165" fontId="57" fillId="9" borderId="67" xfId="2" applyNumberFormat="1" applyFont="1" applyFill="1" applyBorder="1" applyAlignment="1">
      <alignment horizontal="center" vertical="center" wrapText="1"/>
    </xf>
    <xf numFmtId="165" fontId="58" fillId="9" borderId="67" xfId="2" applyNumberFormat="1" applyFont="1" applyFill="1" applyBorder="1" applyAlignment="1">
      <alignment horizontal="center" vertical="center" wrapText="1"/>
    </xf>
    <xf numFmtId="0" fontId="57" fillId="9" borderId="67" xfId="2" applyFont="1" applyFill="1" applyBorder="1" applyAlignment="1">
      <alignment horizontal="center" vertical="center" wrapText="1"/>
    </xf>
    <xf numFmtId="165" fontId="57" fillId="9" borderId="85" xfId="2" applyNumberFormat="1" applyFont="1" applyFill="1" applyBorder="1" applyAlignment="1">
      <alignment horizontal="center" vertical="center" wrapText="1"/>
    </xf>
    <xf numFmtId="0" fontId="57" fillId="9" borderId="87" xfId="2" applyFont="1" applyFill="1" applyBorder="1" applyAlignment="1">
      <alignment horizontal="center" vertical="center" wrapText="1"/>
    </xf>
    <xf numFmtId="165" fontId="8" fillId="10" borderId="81" xfId="2" applyNumberFormat="1" applyFont="1" applyFill="1" applyBorder="1" applyAlignment="1">
      <alignment horizontal="center" vertical="center" wrapText="1"/>
    </xf>
    <xf numFmtId="3" fontId="11" fillId="0" borderId="74" xfId="5" applyNumberFormat="1" applyFont="1" applyFill="1" applyBorder="1" applyAlignment="1" applyProtection="1">
      <alignment horizontal="center" vertical="center" wrapText="1"/>
    </xf>
    <xf numFmtId="3" fontId="11" fillId="0" borderId="90" xfId="5" applyNumberFormat="1" applyFont="1" applyFill="1" applyBorder="1" applyAlignment="1" applyProtection="1">
      <alignment horizontal="center" vertical="center" wrapText="1"/>
    </xf>
    <xf numFmtId="3" fontId="8" fillId="0" borderId="0" xfId="0" applyNumberFormat="1" applyFont="1"/>
    <xf numFmtId="3" fontId="73" fillId="0" borderId="0" xfId="0" applyNumberFormat="1" applyFont="1" applyAlignment="1">
      <alignment vertical="center"/>
    </xf>
    <xf numFmtId="0" fontId="40" fillId="0" borderId="58" xfId="0" applyFont="1" applyBorder="1" applyAlignment="1">
      <alignment horizontal="left" vertical="center" wrapText="1"/>
    </xf>
    <xf numFmtId="0" fontId="43" fillId="0" borderId="0" xfId="0" applyFont="1" applyAlignment="1">
      <alignment vertical="center" wrapText="1"/>
    </xf>
    <xf numFmtId="0" fontId="43" fillId="0" borderId="77" xfId="0" applyFont="1" applyBorder="1" applyAlignment="1">
      <alignment vertical="center" wrapText="1"/>
    </xf>
    <xf numFmtId="0" fontId="8" fillId="10" borderId="1" xfId="2" applyFont="1" applyFill="1" applyBorder="1" applyAlignment="1" applyProtection="1">
      <alignment horizontal="center" vertical="center" wrapText="1"/>
      <protection locked="0"/>
    </xf>
    <xf numFmtId="0" fontId="33" fillId="15" borderId="1" xfId="9" applyFont="1" applyFill="1" applyBorder="1" applyAlignment="1">
      <alignment horizontal="center" vertical="center" wrapText="1"/>
    </xf>
    <xf numFmtId="0" fontId="59" fillId="15" borderId="1" xfId="2" applyFont="1" applyFill="1" applyBorder="1" applyAlignment="1" applyProtection="1">
      <alignment horizontal="center" vertical="center" wrapText="1"/>
      <protection locked="0"/>
    </xf>
    <xf numFmtId="1" fontId="8" fillId="10" borderId="1" xfId="2" applyNumberFormat="1" applyFont="1" applyFill="1" applyBorder="1" applyAlignment="1" applyProtection="1">
      <alignment horizontal="center" vertical="center" wrapText="1"/>
      <protection locked="0"/>
    </xf>
    <xf numFmtId="0" fontId="8" fillId="10" borderId="1" xfId="0" applyFont="1" applyFill="1" applyBorder="1"/>
    <xf numFmtId="0" fontId="8" fillId="10" borderId="1" xfId="0" applyFont="1" applyFill="1" applyBorder="1" applyAlignment="1">
      <alignment horizontal="left" vertical="center"/>
    </xf>
    <xf numFmtId="0" fontId="8" fillId="10" borderId="1" xfId="0" applyFont="1" applyFill="1" applyBorder="1" applyAlignment="1">
      <alignment horizontal="center" vertical="center"/>
    </xf>
    <xf numFmtId="0" fontId="42" fillId="0" borderId="1" xfId="0" applyFont="1" applyBorder="1" applyAlignment="1">
      <alignment horizontal="center" vertical="center" wrapText="1"/>
    </xf>
    <xf numFmtId="166" fontId="42" fillId="0" borderId="1" xfId="5" applyNumberFormat="1" applyFont="1" applyBorder="1" applyAlignment="1" applyProtection="1">
      <alignment horizontal="left" vertical="center" wrapText="1"/>
    </xf>
    <xf numFmtId="3" fontId="42" fillId="0" borderId="1" xfId="0" applyNumberFormat="1" applyFont="1" applyBorder="1" applyAlignment="1">
      <alignment horizontal="center" vertical="center" wrapText="1"/>
    </xf>
    <xf numFmtId="167" fontId="42" fillId="0" borderId="1" xfId="0" quotePrefix="1" applyNumberFormat="1" applyFont="1" applyBorder="1" applyAlignment="1">
      <alignment horizontal="center" vertical="center" wrapText="1"/>
    </xf>
    <xf numFmtId="14" fontId="8" fillId="2" borderId="91" xfId="2" applyNumberFormat="1" applyFont="1" applyFill="1" applyBorder="1" applyAlignment="1">
      <alignment horizontal="center" vertical="center"/>
    </xf>
    <xf numFmtId="14" fontId="8" fillId="2" borderId="92" xfId="2" applyNumberFormat="1" applyFont="1" applyFill="1" applyBorder="1" applyAlignment="1">
      <alignment horizontal="center" vertical="center"/>
    </xf>
    <xf numFmtId="14" fontId="8" fillId="2" borderId="93" xfId="2" applyNumberFormat="1" applyFont="1" applyFill="1" applyBorder="1" applyAlignment="1">
      <alignment horizontal="center" vertical="center"/>
    </xf>
    <xf numFmtId="165" fontId="11" fillId="0" borderId="0" xfId="2" applyNumberFormat="1" applyFont="1" applyAlignment="1">
      <alignment horizontal="center" vertical="center" wrapText="1"/>
    </xf>
    <xf numFmtId="0" fontId="64" fillId="0" borderId="0" xfId="2" applyFont="1" applyAlignment="1" applyProtection="1">
      <alignment horizontal="center" vertical="center" wrapText="1"/>
      <protection locked="0"/>
    </xf>
    <xf numFmtId="0" fontId="65" fillId="0" borderId="0" xfId="2" applyFont="1" applyAlignment="1" applyProtection="1">
      <alignment horizontal="center" vertical="center" wrapText="1"/>
      <protection locked="0"/>
    </xf>
    <xf numFmtId="0" fontId="7" fillId="15" borderId="64" xfId="0" applyFont="1" applyFill="1" applyBorder="1" applyAlignment="1">
      <alignment horizontal="center"/>
    </xf>
    <xf numFmtId="0" fontId="7" fillId="15" borderId="66" xfId="0" applyFont="1" applyFill="1" applyBorder="1" applyAlignment="1">
      <alignment horizontal="center"/>
    </xf>
    <xf numFmtId="14" fontId="8" fillId="2" borderId="73" xfId="2" applyNumberFormat="1" applyFont="1" applyFill="1" applyBorder="1" applyAlignment="1">
      <alignment horizontal="center" vertical="center"/>
    </xf>
    <xf numFmtId="14" fontId="8" fillId="2" borderId="4" xfId="2" applyNumberFormat="1" applyFont="1" applyFill="1" applyBorder="1" applyAlignment="1">
      <alignment horizontal="center" vertical="center"/>
    </xf>
    <xf numFmtId="14" fontId="8" fillId="2" borderId="79" xfId="2" applyNumberFormat="1" applyFont="1" applyFill="1" applyBorder="1" applyAlignment="1">
      <alignment horizontal="center" vertical="center"/>
    </xf>
    <xf numFmtId="0" fontId="59" fillId="15" borderId="1" xfId="2" applyFont="1" applyFill="1" applyBorder="1" applyAlignment="1" applyProtection="1">
      <alignment vertical="center"/>
      <protection locked="0"/>
    </xf>
    <xf numFmtId="0" fontId="8" fillId="18" borderId="0" xfId="0" applyFont="1" applyFill="1"/>
    <xf numFmtId="0" fontId="59" fillId="15" borderId="4" xfId="2" applyFont="1" applyFill="1" applyBorder="1" applyAlignment="1" applyProtection="1">
      <alignment horizontal="center" vertical="center" wrapText="1"/>
      <protection locked="0"/>
    </xf>
    <xf numFmtId="0" fontId="11" fillId="10" borderId="1" xfId="2" applyFont="1" applyFill="1" applyBorder="1" applyAlignment="1" applyProtection="1">
      <alignment horizontal="left" vertical="center"/>
      <protection locked="0"/>
    </xf>
    <xf numFmtId="0" fontId="64" fillId="0" borderId="0" xfId="0" applyFont="1" applyAlignment="1">
      <alignment horizontal="left"/>
    </xf>
    <xf numFmtId="0" fontId="64" fillId="0" borderId="0" xfId="0" applyFont="1"/>
    <xf numFmtId="4" fontId="65" fillId="0" borderId="0" xfId="2" applyNumberFormat="1" applyFont="1" applyAlignment="1">
      <alignment vertical="center" wrapText="1"/>
    </xf>
    <xf numFmtId="0" fontId="75" fillId="15" borderId="84" xfId="2" applyFont="1" applyFill="1" applyBorder="1" applyAlignment="1" applyProtection="1">
      <alignment horizontal="center" vertical="center" wrapText="1"/>
      <protection locked="0"/>
    </xf>
    <xf numFmtId="0" fontId="75" fillId="10" borderId="1" xfId="2" applyFont="1" applyFill="1" applyBorder="1" applyAlignment="1" applyProtection="1">
      <alignment horizontal="left" vertical="center" wrapText="1"/>
      <protection locked="0"/>
    </xf>
    <xf numFmtId="0" fontId="76" fillId="0" borderId="0" xfId="0" applyFont="1" applyAlignment="1">
      <alignment horizontal="left" vertical="center"/>
    </xf>
    <xf numFmtId="14" fontId="8" fillId="18" borderId="0" xfId="2" applyNumberFormat="1" applyFont="1" applyFill="1" applyAlignment="1" applyProtection="1">
      <alignment horizontal="center" vertical="center"/>
      <protection locked="0"/>
    </xf>
    <xf numFmtId="0" fontId="11" fillId="18" borderId="1" xfId="2" applyFont="1" applyFill="1" applyBorder="1" applyAlignment="1" applyProtection="1">
      <alignment horizontal="center" vertical="center" wrapText="1"/>
      <protection locked="0"/>
    </xf>
    <xf numFmtId="0" fontId="73" fillId="18" borderId="0" xfId="0" applyFont="1" applyFill="1" applyAlignment="1">
      <alignment vertical="center"/>
    </xf>
    <xf numFmtId="0" fontId="75" fillId="18" borderId="72" xfId="2" applyFont="1" applyFill="1" applyBorder="1" applyAlignment="1" applyProtection="1">
      <alignment horizontal="center" vertical="center" wrapText="1"/>
      <protection locked="0"/>
    </xf>
    <xf numFmtId="0" fontId="75" fillId="2" borderId="1" xfId="2" applyFont="1" applyFill="1" applyBorder="1" applyAlignment="1" applyProtection="1">
      <alignment horizontal="center" vertical="center" wrapText="1"/>
      <protection locked="0"/>
    </xf>
    <xf numFmtId="0" fontId="8" fillId="0" borderId="0" xfId="0" applyFont="1" applyAlignment="1">
      <alignment horizontal="right"/>
    </xf>
    <xf numFmtId="4" fontId="5" fillId="0" borderId="0" xfId="2" applyNumberFormat="1" applyFont="1" applyAlignment="1">
      <alignment horizontal="right" vertical="center" wrapText="1"/>
    </xf>
    <xf numFmtId="0" fontId="11" fillId="10" borderId="1" xfId="2" applyFont="1" applyFill="1" applyBorder="1" applyAlignment="1" applyProtection="1">
      <alignment horizontal="right" vertical="center" wrapText="1"/>
      <protection locked="0"/>
    </xf>
    <xf numFmtId="0" fontId="73" fillId="0" borderId="0" xfId="0" applyFont="1" applyAlignment="1">
      <alignment horizontal="right" vertical="center"/>
    </xf>
    <xf numFmtId="0" fontId="0" fillId="15" borderId="79" xfId="2" applyFont="1" applyFill="1" applyBorder="1" applyAlignment="1" applyProtection="1">
      <alignment horizontal="center" vertical="center" wrapText="1"/>
      <protection locked="0"/>
    </xf>
    <xf numFmtId="0" fontId="74" fillId="0" borderId="1" xfId="0" applyFont="1" applyBorder="1"/>
    <xf numFmtId="0" fontId="0" fillId="0" borderId="64" xfId="0" applyBorder="1" applyAlignment="1">
      <alignment horizontal="center"/>
    </xf>
    <xf numFmtId="0" fontId="74" fillId="0" borderId="94" xfId="0" applyFont="1" applyBorder="1"/>
    <xf numFmtId="0" fontId="77" fillId="15" borderId="0" xfId="2" applyFont="1" applyFill="1" applyAlignment="1">
      <alignment horizontal="center" vertical="center" wrapText="1"/>
    </xf>
    <xf numFmtId="0" fontId="0" fillId="0" borderId="4" xfId="0" applyBorder="1"/>
    <xf numFmtId="0" fontId="0" fillId="0" borderId="66" xfId="0" applyBorder="1"/>
    <xf numFmtId="0" fontId="40" fillId="0" borderId="0" xfId="0" applyFont="1" applyAlignment="1">
      <alignment horizontal="left" vertical="center" wrapText="1"/>
    </xf>
    <xf numFmtId="4" fontId="12" fillId="0" borderId="68" xfId="2" applyNumberFormat="1" applyFont="1" applyBorder="1" applyAlignment="1">
      <alignment horizontal="center" vertical="center" wrapText="1"/>
    </xf>
    <xf numFmtId="4" fontId="12" fillId="0" borderId="96" xfId="2" applyNumberFormat="1" applyFont="1" applyBorder="1" applyAlignment="1">
      <alignment horizontal="center" vertical="center" wrapText="1"/>
    </xf>
    <xf numFmtId="0" fontId="12" fillId="10" borderId="98" xfId="0" applyFont="1" applyFill="1" applyBorder="1" applyAlignment="1">
      <alignment horizontal="center" vertical="center"/>
    </xf>
    <xf numFmtId="0" fontId="8" fillId="2" borderId="97" xfId="0" applyFont="1" applyFill="1" applyBorder="1" applyAlignment="1">
      <alignment horizontal="center"/>
    </xf>
    <xf numFmtId="3" fontId="42" fillId="0" borderId="0" xfId="0" applyNumberFormat="1" applyFont="1"/>
    <xf numFmtId="0" fontId="8" fillId="2" borderId="0" xfId="0" applyFont="1" applyFill="1" applyAlignment="1">
      <alignment vertical="center"/>
    </xf>
    <xf numFmtId="0" fontId="8" fillId="2" borderId="96" xfId="0" applyFont="1" applyFill="1" applyBorder="1" applyAlignment="1">
      <alignment horizontal="center"/>
    </xf>
    <xf numFmtId="3" fontId="82" fillId="0" borderId="1" xfId="0" applyNumberFormat="1" applyFont="1" applyBorder="1" applyAlignment="1">
      <alignment horizontal="center" vertical="center" wrapText="1"/>
    </xf>
    <xf numFmtId="0" fontId="34" fillId="15" borderId="1" xfId="9" applyFont="1" applyFill="1" applyBorder="1" applyAlignment="1">
      <alignment horizontal="center" vertical="center" wrapText="1"/>
    </xf>
    <xf numFmtId="0" fontId="33" fillId="0" borderId="0" xfId="0" applyFont="1" applyAlignment="1">
      <alignment horizontal="left"/>
    </xf>
    <xf numFmtId="166" fontId="8" fillId="2" borderId="0" xfId="5" applyNumberFormat="1" applyFont="1" applyFill="1" applyBorder="1" applyAlignment="1" applyProtection="1">
      <alignment horizontal="center" vertical="center"/>
    </xf>
    <xf numFmtId="0" fontId="8" fillId="9" borderId="78" xfId="2" applyFont="1" applyFill="1" applyBorder="1" applyAlignment="1">
      <alignment horizontal="center" vertical="center" wrapText="1"/>
    </xf>
    <xf numFmtId="3" fontId="70" fillId="14" borderId="61" xfId="0" applyNumberFormat="1" applyFont="1" applyFill="1" applyBorder="1" applyAlignment="1">
      <alignment horizontal="center" vertical="center" wrapText="1"/>
    </xf>
    <xf numFmtId="3" fontId="70" fillId="16" borderId="57" xfId="0" applyNumberFormat="1" applyFont="1" applyFill="1" applyBorder="1" applyAlignment="1">
      <alignment horizontal="center" vertical="center" wrapText="1"/>
    </xf>
    <xf numFmtId="3" fontId="70" fillId="14" borderId="60" xfId="0" applyNumberFormat="1" applyFont="1" applyFill="1" applyBorder="1" applyAlignment="1">
      <alignment horizontal="center" vertical="center" wrapText="1"/>
    </xf>
    <xf numFmtId="3" fontId="70" fillId="14" borderId="1" xfId="0" applyNumberFormat="1" applyFont="1" applyFill="1" applyBorder="1" applyAlignment="1">
      <alignment horizontal="center" vertical="center" wrapText="1"/>
    </xf>
    <xf numFmtId="3" fontId="70" fillId="16" borderId="59" xfId="0" applyNumberFormat="1" applyFont="1" applyFill="1" applyBorder="1" applyAlignment="1">
      <alignment horizontal="center" vertical="center" wrapText="1"/>
    </xf>
    <xf numFmtId="3" fontId="70" fillId="16" borderId="78" xfId="0" applyNumberFormat="1" applyFont="1" applyFill="1" applyBorder="1" applyAlignment="1">
      <alignment horizontal="center" vertical="center" wrapText="1"/>
    </xf>
    <xf numFmtId="0" fontId="40" fillId="0" borderId="86" xfId="0" applyFont="1" applyBorder="1" applyAlignment="1">
      <alignment horizontal="left" vertical="center" wrapText="1"/>
    </xf>
    <xf numFmtId="0" fontId="40" fillId="0" borderId="73" xfId="0" applyFont="1" applyBorder="1" applyAlignment="1">
      <alignment horizontal="left" vertical="center" wrapText="1"/>
    </xf>
    <xf numFmtId="3" fontId="70" fillId="14" borderId="4" xfId="0" applyNumberFormat="1" applyFont="1" applyFill="1" applyBorder="1" applyAlignment="1">
      <alignment horizontal="center" vertical="center" wrapText="1"/>
    </xf>
    <xf numFmtId="3" fontId="70" fillId="16" borderId="104" xfId="0" applyNumberFormat="1" applyFont="1" applyFill="1" applyBorder="1" applyAlignment="1">
      <alignment horizontal="center" vertical="center" wrapText="1"/>
    </xf>
    <xf numFmtId="0" fontId="40" fillId="0" borderId="86" xfId="0" applyFont="1" applyBorder="1" applyAlignment="1">
      <alignment horizontal="center" vertical="center" wrapText="1"/>
    </xf>
    <xf numFmtId="0" fontId="41" fillId="14" borderId="71" xfId="0" applyFont="1" applyFill="1" applyBorder="1" applyAlignment="1">
      <alignment horizontal="center" vertical="center" wrapText="1"/>
    </xf>
    <xf numFmtId="0" fontId="41" fillId="16" borderId="105" xfId="0" applyFont="1" applyFill="1" applyBorder="1" applyAlignment="1">
      <alignment horizontal="center" vertical="center" wrapText="1"/>
    </xf>
    <xf numFmtId="0" fontId="40" fillId="0" borderId="85" xfId="0" applyFont="1" applyBorder="1" applyAlignment="1">
      <alignment horizontal="left" vertical="center" wrapText="1"/>
    </xf>
    <xf numFmtId="3" fontId="70" fillId="14" borderId="67" xfId="0" applyNumberFormat="1" applyFont="1" applyFill="1" applyBorder="1" applyAlignment="1">
      <alignment horizontal="center" vertical="center" wrapText="1"/>
    </xf>
    <xf numFmtId="3" fontId="70" fillId="16" borderId="100" xfId="0" applyNumberFormat="1" applyFont="1" applyFill="1" applyBorder="1" applyAlignment="1">
      <alignment horizontal="center" vertical="center" wrapText="1"/>
    </xf>
    <xf numFmtId="3" fontId="70" fillId="14" borderId="71" xfId="0" applyNumberFormat="1" applyFont="1" applyFill="1" applyBorder="1" applyAlignment="1">
      <alignment horizontal="center" vertical="center" wrapText="1"/>
    </xf>
    <xf numFmtId="3" fontId="70" fillId="16" borderId="105" xfId="0" applyNumberFormat="1" applyFont="1" applyFill="1" applyBorder="1" applyAlignment="1">
      <alignment horizontal="center" vertical="center" wrapText="1"/>
    </xf>
    <xf numFmtId="0" fontId="40" fillId="0" borderId="103" xfId="0" applyFont="1" applyBorder="1" applyAlignment="1">
      <alignment horizontal="left" vertical="center" wrapText="1"/>
    </xf>
    <xf numFmtId="3" fontId="70" fillId="14" borderId="76" xfId="0" applyNumberFormat="1" applyFont="1" applyFill="1" applyBorder="1" applyAlignment="1">
      <alignment horizontal="center" vertical="center" wrapText="1"/>
    </xf>
    <xf numFmtId="3" fontId="70" fillId="16" borderId="106" xfId="0" applyNumberFormat="1" applyFont="1" applyFill="1" applyBorder="1" applyAlignment="1">
      <alignment horizontal="center" vertical="center" wrapText="1"/>
    </xf>
    <xf numFmtId="0" fontId="84" fillId="0" borderId="0" xfId="0" applyFont="1"/>
    <xf numFmtId="3" fontId="84" fillId="0" borderId="0" xfId="0" applyNumberFormat="1" applyFont="1"/>
    <xf numFmtId="3" fontId="11" fillId="0" borderId="75" xfId="5" applyNumberFormat="1" applyFont="1" applyFill="1" applyBorder="1" applyAlignment="1" applyProtection="1">
      <alignment horizontal="center" vertical="center" wrapText="1"/>
    </xf>
    <xf numFmtId="0" fontId="8" fillId="10" borderId="67" xfId="2" applyFont="1" applyFill="1" applyBorder="1" applyAlignment="1" applyProtection="1">
      <alignment horizontal="center" vertical="center" wrapText="1"/>
      <protection locked="0"/>
    </xf>
    <xf numFmtId="0" fontId="8" fillId="10" borderId="76" xfId="2" applyFont="1" applyFill="1" applyBorder="1" applyAlignment="1" applyProtection="1">
      <alignment horizontal="center" vertical="center" wrapText="1"/>
      <protection locked="0"/>
    </xf>
    <xf numFmtId="0" fontId="8" fillId="10" borderId="4" xfId="2" applyFont="1" applyFill="1" applyBorder="1" applyAlignment="1" applyProtection="1">
      <alignment horizontal="center" vertical="center" wrapText="1"/>
      <protection locked="0"/>
    </xf>
    <xf numFmtId="14" fontId="8" fillId="2" borderId="88" xfId="2" applyNumberFormat="1" applyFont="1" applyFill="1" applyBorder="1" applyAlignment="1">
      <alignment horizontal="center" vertical="center"/>
    </xf>
    <xf numFmtId="14" fontId="8" fillId="2" borderId="82" xfId="2" applyNumberFormat="1" applyFont="1" applyFill="1" applyBorder="1" applyAlignment="1">
      <alignment horizontal="center" vertical="center"/>
    </xf>
    <xf numFmtId="14" fontId="8" fillId="2" borderId="89" xfId="2" applyNumberFormat="1" applyFont="1" applyFill="1" applyBorder="1" applyAlignment="1">
      <alignment horizontal="center" vertical="center"/>
    </xf>
    <xf numFmtId="3" fontId="11" fillId="0" borderId="98" xfId="5" applyNumberFormat="1" applyFont="1" applyFill="1" applyBorder="1" applyAlignment="1" applyProtection="1">
      <alignment horizontal="center" vertical="center" wrapText="1"/>
    </xf>
    <xf numFmtId="165" fontId="8" fillId="9" borderId="60" xfId="2" applyNumberFormat="1" applyFont="1" applyFill="1" applyBorder="1" applyAlignment="1">
      <alignment horizontal="center" vertical="center" wrapText="1"/>
    </xf>
    <xf numFmtId="165" fontId="8" fillId="4" borderId="67" xfId="2" applyNumberFormat="1" applyFont="1" applyFill="1" applyBorder="1" applyAlignment="1" applyProtection="1">
      <alignment horizontal="center" vertical="center" wrapText="1"/>
      <protection locked="0"/>
    </xf>
    <xf numFmtId="166" fontId="3" fillId="10" borderId="67" xfId="5" applyNumberFormat="1" applyFont="1" applyFill="1" applyBorder="1" applyAlignment="1" applyProtection="1">
      <alignment horizontal="center" vertical="center" wrapText="1"/>
      <protection locked="0"/>
    </xf>
    <xf numFmtId="165" fontId="8" fillId="4" borderId="76" xfId="2" applyNumberFormat="1" applyFont="1" applyFill="1" applyBorder="1" applyAlignment="1" applyProtection="1">
      <alignment horizontal="center" vertical="center" wrapText="1"/>
      <protection locked="0"/>
    </xf>
    <xf numFmtId="166" fontId="3" fillId="10" borderId="76" xfId="5" applyNumberFormat="1" applyFont="1" applyFill="1" applyBorder="1" applyAlignment="1" applyProtection="1">
      <alignment horizontal="center" vertical="center" wrapText="1"/>
      <protection locked="0"/>
    </xf>
    <xf numFmtId="165" fontId="8" fillId="4" borderId="4" xfId="2" applyNumberFormat="1" applyFont="1" applyFill="1" applyBorder="1" applyAlignment="1" applyProtection="1">
      <alignment horizontal="center" vertical="center" wrapText="1"/>
      <protection locked="0"/>
    </xf>
    <xf numFmtId="166" fontId="3" fillId="10" borderId="4" xfId="5" applyNumberFormat="1" applyFont="1" applyFill="1" applyBorder="1" applyAlignment="1" applyProtection="1">
      <alignment horizontal="center" vertical="center" wrapText="1"/>
      <protection locked="0"/>
    </xf>
    <xf numFmtId="0" fontId="49" fillId="0" borderId="0" xfId="0" applyFont="1"/>
    <xf numFmtId="0" fontId="5" fillId="0" borderId="0" xfId="2" applyFont="1" applyAlignment="1" applyProtection="1">
      <alignment horizontal="left" vertical="center"/>
      <protection locked="0"/>
    </xf>
    <xf numFmtId="0" fontId="5" fillId="0" borderId="0" xfId="2" applyFont="1" applyAlignment="1" applyProtection="1">
      <alignment horizontal="center" vertical="center"/>
      <protection locked="0"/>
    </xf>
    <xf numFmtId="0" fontId="7" fillId="0" borderId="0" xfId="2" applyFont="1" applyAlignment="1" applyProtection="1">
      <alignment vertical="center"/>
      <protection locked="0"/>
    </xf>
    <xf numFmtId="3" fontId="42" fillId="2" borderId="1" xfId="0" applyNumberFormat="1" applyFont="1" applyFill="1" applyBorder="1" applyAlignment="1">
      <alignment horizontal="center" vertical="center" wrapText="1"/>
    </xf>
    <xf numFmtId="0" fontId="45" fillId="0" borderId="0" xfId="9" applyFont="1" applyAlignment="1">
      <alignment vertical="center" wrapText="1"/>
    </xf>
    <xf numFmtId="3" fontId="11" fillId="0" borderId="80" xfId="5" applyNumberFormat="1" applyFont="1" applyFill="1" applyBorder="1" applyAlignment="1" applyProtection="1">
      <alignment horizontal="center" vertical="center" wrapText="1"/>
    </xf>
    <xf numFmtId="3" fontId="38" fillId="10" borderId="74" xfId="5" applyNumberFormat="1" applyFont="1" applyFill="1" applyBorder="1" applyAlignment="1" applyProtection="1">
      <alignment horizontal="center" vertical="center" wrapText="1"/>
    </xf>
    <xf numFmtId="3" fontId="8" fillId="10" borderId="75" xfId="5" applyNumberFormat="1" applyFont="1" applyFill="1" applyBorder="1" applyAlignment="1" applyProtection="1">
      <alignment horizontal="center" vertical="center" wrapText="1"/>
    </xf>
    <xf numFmtId="3" fontId="38" fillId="10" borderId="75" xfId="5" applyNumberFormat="1" applyFont="1" applyFill="1" applyBorder="1" applyAlignment="1" applyProtection="1">
      <alignment horizontal="center" vertical="center" wrapText="1"/>
    </xf>
    <xf numFmtId="3" fontId="11" fillId="10" borderId="75" xfId="5" applyNumberFormat="1" applyFont="1" applyFill="1" applyBorder="1" applyAlignment="1" applyProtection="1">
      <alignment horizontal="center" vertical="center" wrapText="1"/>
    </xf>
    <xf numFmtId="3" fontId="74" fillId="0" borderId="74" xfId="5" applyNumberFormat="1" applyFont="1" applyFill="1" applyBorder="1" applyAlignment="1" applyProtection="1">
      <alignment horizontal="center" vertical="center" wrapText="1"/>
    </xf>
    <xf numFmtId="3" fontId="79" fillId="0" borderId="80" xfId="5" applyNumberFormat="1" applyFont="1" applyFill="1" applyBorder="1" applyAlignment="1" applyProtection="1">
      <alignment horizontal="center" vertical="center" wrapText="1"/>
    </xf>
    <xf numFmtId="165" fontId="57" fillId="9" borderId="108" xfId="2" applyNumberFormat="1" applyFont="1" applyFill="1" applyBorder="1" applyAlignment="1">
      <alignment horizontal="center" vertical="center" wrapText="1"/>
    </xf>
    <xf numFmtId="0" fontId="57" fillId="9" borderId="100" xfId="2" applyFont="1" applyFill="1" applyBorder="1" applyAlignment="1">
      <alignment horizontal="center" vertical="center" wrapText="1"/>
    </xf>
    <xf numFmtId="3" fontId="8" fillId="10" borderId="90" xfId="5" applyNumberFormat="1" applyFont="1" applyFill="1" applyBorder="1" applyAlignment="1" applyProtection="1">
      <alignment horizontal="center" vertical="center" wrapText="1"/>
    </xf>
    <xf numFmtId="3" fontId="11" fillId="0" borderId="109" xfId="5" applyNumberFormat="1" applyFont="1" applyFill="1" applyBorder="1" applyAlignment="1" applyProtection="1">
      <alignment horizontal="center" vertical="center" wrapText="1"/>
    </xf>
    <xf numFmtId="14" fontId="8" fillId="2" borderId="110" xfId="2" applyNumberFormat="1" applyFont="1" applyFill="1" applyBorder="1" applyAlignment="1">
      <alignment horizontal="center" vertical="center"/>
    </xf>
    <xf numFmtId="0" fontId="8" fillId="2" borderId="96" xfId="0" applyFont="1" applyFill="1" applyBorder="1"/>
    <xf numFmtId="0" fontId="8" fillId="2" borderId="99" xfId="0" applyFont="1" applyFill="1" applyBorder="1"/>
    <xf numFmtId="3" fontId="74" fillId="0" borderId="98" xfId="5" applyNumberFormat="1" applyFont="1" applyFill="1" applyBorder="1" applyAlignment="1" applyProtection="1">
      <alignment horizontal="center" vertical="center" wrapText="1"/>
    </xf>
    <xf numFmtId="3" fontId="11" fillId="0" borderId="111" xfId="5" applyNumberFormat="1" applyFont="1" applyFill="1" applyBorder="1" applyAlignment="1" applyProtection="1">
      <alignment horizontal="center" vertical="center" wrapText="1"/>
    </xf>
    <xf numFmtId="14" fontId="8" fillId="2" borderId="104" xfId="2" applyNumberFormat="1" applyFont="1" applyFill="1" applyBorder="1" applyAlignment="1">
      <alignment horizontal="center" vertical="center"/>
    </xf>
    <xf numFmtId="14" fontId="8" fillId="2" borderId="113" xfId="2" applyNumberFormat="1" applyFont="1" applyFill="1" applyBorder="1" applyAlignment="1">
      <alignment horizontal="center" vertical="center"/>
    </xf>
    <xf numFmtId="165" fontId="8" fillId="9" borderId="77" xfId="2" applyNumberFormat="1" applyFont="1" applyFill="1" applyBorder="1" applyAlignment="1">
      <alignment horizontal="center" vertical="center" wrapText="1"/>
    </xf>
    <xf numFmtId="165" fontId="58" fillId="9" borderId="85" xfId="2" applyNumberFormat="1" applyFont="1" applyFill="1" applyBorder="1" applyAlignment="1">
      <alignment horizontal="center" vertical="center" wrapText="1"/>
    </xf>
    <xf numFmtId="0" fontId="0" fillId="0" borderId="0" xfId="0" applyAlignment="1">
      <alignment horizontal="left"/>
    </xf>
    <xf numFmtId="0" fontId="74" fillId="0" borderId="0" xfId="0" applyFont="1" applyAlignment="1">
      <alignment horizontal="left" wrapText="1"/>
    </xf>
    <xf numFmtId="0" fontId="0" fillId="0" borderId="0" xfId="0" applyAlignment="1">
      <alignment horizontal="center"/>
    </xf>
    <xf numFmtId="0" fontId="0" fillId="0" borderId="1" xfId="0" applyBorder="1" applyAlignment="1">
      <alignment horizontal="right"/>
    </xf>
    <xf numFmtId="0" fontId="59" fillId="0" borderId="1" xfId="0" applyFont="1" applyBorder="1" applyAlignment="1">
      <alignment horizontal="center" vertical="center" wrapText="1"/>
    </xf>
    <xf numFmtId="0" fontId="59" fillId="0" borderId="1" xfId="0" applyFont="1" applyBorder="1" applyAlignment="1">
      <alignment horizontal="center"/>
    </xf>
    <xf numFmtId="0" fontId="87" fillId="0" borderId="1" xfId="0" applyFont="1" applyBorder="1" applyAlignment="1">
      <alignment vertical="center"/>
    </xf>
    <xf numFmtId="0" fontId="88" fillId="0" borderId="0" xfId="0" applyFont="1" applyAlignment="1">
      <alignment horizontal="center" vertical="center"/>
    </xf>
    <xf numFmtId="0" fontId="37" fillId="0" borderId="0" xfId="0" applyFont="1" applyAlignment="1">
      <alignment vertical="center" wrapText="1"/>
    </xf>
    <xf numFmtId="0" fontId="14" fillId="0" borderId="0" xfId="0" applyFont="1" applyAlignment="1">
      <alignment vertical="center" wrapText="1"/>
    </xf>
    <xf numFmtId="0" fontId="74" fillId="0" borderId="0" xfId="0" applyFont="1" applyAlignment="1">
      <alignment wrapText="1"/>
    </xf>
    <xf numFmtId="0" fontId="24" fillId="0" borderId="0" xfId="0" applyFont="1" applyAlignment="1">
      <alignment vertical="center" wrapText="1"/>
    </xf>
    <xf numFmtId="0" fontId="61" fillId="0" borderId="56" xfId="0" applyFont="1" applyBorder="1" applyAlignment="1">
      <alignment horizontal="left" vertical="center" wrapText="1"/>
    </xf>
    <xf numFmtId="164" fontId="8" fillId="10" borderId="67" xfId="5" applyFont="1" applyFill="1" applyBorder="1" applyAlignment="1" applyProtection="1">
      <alignment horizontal="center" vertical="center" wrapText="1"/>
      <protection locked="0"/>
    </xf>
    <xf numFmtId="164" fontId="8" fillId="10" borderId="76" xfId="5" applyFont="1" applyFill="1" applyBorder="1" applyAlignment="1" applyProtection="1">
      <alignment horizontal="center" vertical="center" wrapText="1"/>
      <protection locked="0"/>
    </xf>
    <xf numFmtId="164" fontId="8" fillId="10" borderId="4" xfId="5" applyFont="1" applyFill="1" applyBorder="1" applyAlignment="1" applyProtection="1">
      <alignment horizontal="center" vertical="center" wrapText="1"/>
      <protection locked="0"/>
    </xf>
    <xf numFmtId="0" fontId="75" fillId="15" borderId="1" xfId="2" applyFont="1" applyFill="1" applyBorder="1" applyAlignment="1" applyProtection="1">
      <alignment horizontal="center" vertical="center" wrapText="1"/>
      <protection locked="0"/>
    </xf>
    <xf numFmtId="0" fontId="0" fillId="15" borderId="1" xfId="2" applyFont="1" applyFill="1" applyBorder="1" applyAlignment="1" applyProtection="1">
      <alignment vertical="center" wrapText="1"/>
      <protection locked="0"/>
    </xf>
    <xf numFmtId="0" fontId="11" fillId="9" borderId="1" xfId="2" applyFont="1" applyFill="1" applyBorder="1" applyAlignment="1" applyProtection="1">
      <alignment horizontal="left" vertical="center"/>
      <protection locked="0"/>
    </xf>
    <xf numFmtId="0" fontId="11" fillId="9" borderId="1" xfId="2" applyFont="1" applyFill="1" applyBorder="1" applyAlignment="1" applyProtection="1">
      <alignment horizontal="right" vertical="center" wrapText="1"/>
      <protection locked="0"/>
    </xf>
    <xf numFmtId="0" fontId="75" fillId="9" borderId="1" xfId="2" applyFont="1" applyFill="1" applyBorder="1" applyAlignment="1" applyProtection="1">
      <alignment horizontal="center" vertical="center" wrapText="1"/>
      <protection locked="0"/>
    </xf>
    <xf numFmtId="0" fontId="11" fillId="9" borderId="1" xfId="2" applyFont="1" applyFill="1" applyBorder="1" applyAlignment="1" applyProtection="1">
      <alignment horizontal="left" vertical="center" wrapText="1"/>
      <protection locked="0"/>
    </xf>
    <xf numFmtId="164" fontId="8" fillId="9" borderId="67" xfId="5" applyFont="1" applyFill="1" applyBorder="1" applyAlignment="1" applyProtection="1">
      <alignment horizontal="center" vertical="center" wrapText="1"/>
      <protection locked="0"/>
    </xf>
    <xf numFmtId="0" fontId="8" fillId="9" borderId="67" xfId="2" applyFont="1" applyFill="1" applyBorder="1" applyAlignment="1" applyProtection="1">
      <alignment horizontal="center" vertical="center" wrapText="1"/>
      <protection locked="0"/>
    </xf>
    <xf numFmtId="165" fontId="8" fillId="9" borderId="67" xfId="2" applyNumberFormat="1" applyFont="1" applyFill="1" applyBorder="1" applyAlignment="1" applyProtection="1">
      <alignment horizontal="center" vertical="center" wrapText="1"/>
      <protection locked="0"/>
    </xf>
    <xf numFmtId="166" fontId="8" fillId="9" borderId="67" xfId="5" applyNumberFormat="1" applyFont="1" applyFill="1" applyBorder="1" applyAlignment="1" applyProtection="1">
      <alignment horizontal="center" vertical="center" wrapText="1"/>
      <protection locked="0"/>
    </xf>
    <xf numFmtId="164" fontId="8" fillId="9" borderId="76" xfId="5" applyFont="1" applyFill="1" applyBorder="1" applyAlignment="1" applyProtection="1">
      <alignment horizontal="center" vertical="center" wrapText="1"/>
      <protection locked="0"/>
    </xf>
    <xf numFmtId="0" fontId="8" fillId="9" borderId="76" xfId="2" applyFont="1" applyFill="1" applyBorder="1" applyAlignment="1" applyProtection="1">
      <alignment horizontal="center" vertical="center" wrapText="1"/>
      <protection locked="0"/>
    </xf>
    <xf numFmtId="165" fontId="8" fillId="9" borderId="76" xfId="2" applyNumberFormat="1" applyFont="1" applyFill="1" applyBorder="1" applyAlignment="1" applyProtection="1">
      <alignment horizontal="center" vertical="center" wrapText="1"/>
      <protection locked="0"/>
    </xf>
    <xf numFmtId="166" fontId="8" fillId="9" borderId="76" xfId="5" applyNumberFormat="1" applyFont="1" applyFill="1" applyBorder="1" applyAlignment="1" applyProtection="1">
      <alignment horizontal="center" vertical="center" wrapText="1"/>
      <protection locked="0"/>
    </xf>
    <xf numFmtId="164" fontId="8" fillId="9" borderId="4" xfId="5" applyFont="1" applyFill="1" applyBorder="1" applyAlignment="1" applyProtection="1">
      <alignment horizontal="center" vertical="center" wrapText="1"/>
      <protection locked="0"/>
    </xf>
    <xf numFmtId="0" fontId="8" fillId="9" borderId="4" xfId="2" applyFont="1" applyFill="1" applyBorder="1" applyAlignment="1" applyProtection="1">
      <alignment horizontal="center" vertical="center" wrapText="1"/>
      <protection locked="0"/>
    </xf>
    <xf numFmtId="165" fontId="8" fillId="9" borderId="4" xfId="2" applyNumberFormat="1" applyFont="1" applyFill="1" applyBorder="1" applyAlignment="1" applyProtection="1">
      <alignment horizontal="center" vertical="center" wrapText="1"/>
      <protection locked="0"/>
    </xf>
    <xf numFmtId="166" fontId="8" fillId="9" borderId="4" xfId="5" applyNumberFormat="1" applyFont="1" applyFill="1" applyBorder="1" applyAlignment="1" applyProtection="1">
      <alignment horizontal="center" vertical="center" wrapText="1"/>
      <protection locked="0"/>
    </xf>
    <xf numFmtId="0" fontId="17" fillId="2" borderId="39" xfId="2" applyFont="1" applyFill="1" applyBorder="1" applyAlignment="1" applyProtection="1">
      <alignment horizontal="left" vertical="center" wrapText="1"/>
      <protection locked="0"/>
    </xf>
    <xf numFmtId="0" fontId="0" fillId="0" borderId="32" xfId="0" applyBorder="1" applyAlignment="1">
      <alignment vertical="center" wrapText="1"/>
    </xf>
    <xf numFmtId="0" fontId="17" fillId="2" borderId="41" xfId="2" applyFont="1" applyFill="1" applyBorder="1" applyAlignment="1" applyProtection="1">
      <alignment horizontal="left" vertical="center" wrapText="1"/>
      <protection locked="0"/>
    </xf>
    <xf numFmtId="0" fontId="0" fillId="0" borderId="30" xfId="0" applyBorder="1" applyAlignment="1">
      <alignment vertical="center" wrapText="1"/>
    </xf>
    <xf numFmtId="0" fontId="19" fillId="2" borderId="43" xfId="2" applyFont="1" applyFill="1" applyBorder="1" applyAlignment="1" applyProtection="1">
      <alignment horizontal="left" vertical="center" wrapText="1"/>
      <protection locked="0"/>
    </xf>
    <xf numFmtId="0" fontId="0" fillId="0" borderId="34" xfId="0" applyBorder="1" applyAlignment="1">
      <alignment vertical="center" wrapText="1"/>
    </xf>
    <xf numFmtId="0" fontId="16" fillId="8" borderId="35" xfId="0" applyFont="1" applyFill="1" applyBorder="1" applyAlignment="1">
      <alignment horizontal="center" vertical="center"/>
    </xf>
    <xf numFmtId="0" fontId="0" fillId="0" borderId="36" xfId="0" applyBorder="1" applyAlignment="1">
      <alignment vertical="center"/>
    </xf>
    <xf numFmtId="3" fontId="8" fillId="6" borderId="2" xfId="5" applyNumberFormat="1" applyFont="1" applyFill="1" applyBorder="1" applyAlignment="1" applyProtection="1">
      <alignment horizontal="center" vertical="center" wrapText="1"/>
      <protection locked="0"/>
    </xf>
    <xf numFmtId="0" fontId="8" fillId="10" borderId="10" xfId="2" applyFont="1" applyFill="1" applyBorder="1" applyAlignment="1" applyProtection="1">
      <alignment horizontal="center" vertical="center" wrapText="1"/>
      <protection locked="0"/>
    </xf>
    <xf numFmtId="0" fontId="8" fillId="10" borderId="25" xfId="2" applyFont="1" applyFill="1" applyBorder="1" applyAlignment="1" applyProtection="1">
      <alignment horizontal="center" vertical="center" wrapText="1"/>
      <protection locked="0"/>
    </xf>
    <xf numFmtId="1" fontId="8" fillId="10" borderId="10" xfId="2" applyNumberFormat="1" applyFont="1" applyFill="1" applyBorder="1" applyAlignment="1" applyProtection="1">
      <alignment horizontal="center" vertical="center" wrapText="1"/>
      <protection locked="0"/>
    </xf>
    <xf numFmtId="1" fontId="8" fillId="10" borderId="25" xfId="2" applyNumberFormat="1" applyFont="1" applyFill="1" applyBorder="1" applyAlignment="1" applyProtection="1">
      <alignment horizontal="center" vertical="center" wrapText="1"/>
      <protection locked="0"/>
    </xf>
    <xf numFmtId="165" fontId="11" fillId="4" borderId="23" xfId="2" applyNumberFormat="1" applyFont="1" applyFill="1" applyBorder="1" applyAlignment="1" applyProtection="1">
      <alignment horizontal="center" vertical="center" wrapText="1"/>
      <protection locked="0"/>
    </xf>
    <xf numFmtId="165" fontId="11" fillId="4" borderId="26" xfId="2" applyNumberFormat="1" applyFont="1" applyFill="1" applyBorder="1" applyAlignment="1" applyProtection="1">
      <alignment horizontal="center" vertical="center" wrapText="1"/>
      <protection locked="0"/>
    </xf>
    <xf numFmtId="165" fontId="8" fillId="4" borderId="5" xfId="2" applyNumberFormat="1" applyFont="1" applyFill="1" applyBorder="1" applyAlignment="1" applyProtection="1">
      <alignment horizontal="center" vertical="center" wrapText="1"/>
      <protection locked="0"/>
    </xf>
    <xf numFmtId="165" fontId="8" fillId="4" borderId="16" xfId="2" applyNumberFormat="1" applyFont="1" applyFill="1" applyBorder="1" applyAlignment="1" applyProtection="1">
      <alignment horizontal="center" vertical="center" wrapText="1"/>
      <protection locked="0"/>
    </xf>
    <xf numFmtId="3" fontId="8" fillId="4" borderId="13" xfId="2" applyNumberFormat="1" applyFont="1" applyFill="1" applyBorder="1" applyAlignment="1">
      <alignment horizontal="center" vertical="center" wrapText="1"/>
    </xf>
    <xf numFmtId="3" fontId="8" fillId="4" borderId="14" xfId="2" applyNumberFormat="1" applyFont="1" applyFill="1" applyBorder="1" applyAlignment="1">
      <alignment horizontal="center" vertical="center" wrapText="1"/>
    </xf>
    <xf numFmtId="4" fontId="11" fillId="0" borderId="49" xfId="5" applyNumberFormat="1" applyFont="1" applyFill="1" applyBorder="1" applyAlignment="1" applyProtection="1">
      <alignment horizontal="center" vertical="center" wrapText="1"/>
    </xf>
    <xf numFmtId="4" fontId="11" fillId="0" borderId="50" xfId="5" applyNumberFormat="1" applyFont="1" applyFill="1" applyBorder="1" applyAlignment="1" applyProtection="1">
      <alignment horizontal="center" vertical="center" wrapText="1"/>
    </xf>
    <xf numFmtId="4" fontId="11" fillId="0" borderId="17" xfId="5" applyNumberFormat="1" applyFont="1" applyFill="1" applyBorder="1" applyAlignment="1" applyProtection="1">
      <alignment horizontal="center" vertical="center" wrapText="1"/>
    </xf>
    <xf numFmtId="3" fontId="8" fillId="7" borderId="9" xfId="5" applyNumberFormat="1" applyFont="1" applyFill="1" applyBorder="1" applyAlignment="1" applyProtection="1">
      <alignment horizontal="center" vertical="center" wrapText="1"/>
    </xf>
    <xf numFmtId="165" fontId="9" fillId="5" borderId="15" xfId="2" applyNumberFormat="1" applyFont="1" applyFill="1" applyBorder="1" applyAlignment="1" applyProtection="1">
      <alignment horizontal="center" vertical="center" wrapText="1"/>
      <protection locked="0"/>
    </xf>
    <xf numFmtId="165" fontId="9" fillId="5" borderId="8" xfId="2" applyNumberFormat="1" applyFont="1" applyFill="1" applyBorder="1" applyAlignment="1" applyProtection="1">
      <alignment horizontal="center" vertical="center" wrapText="1"/>
      <protection locked="0"/>
    </xf>
    <xf numFmtId="165" fontId="9" fillId="5" borderId="11" xfId="2" applyNumberFormat="1" applyFont="1" applyFill="1" applyBorder="1" applyAlignment="1" applyProtection="1">
      <alignment horizontal="center" vertical="center" wrapText="1"/>
      <protection locked="0"/>
    </xf>
    <xf numFmtId="165" fontId="9" fillId="5" borderId="12" xfId="2" applyNumberFormat="1" applyFont="1" applyFill="1" applyBorder="1" applyAlignment="1" applyProtection="1">
      <alignment horizontal="center" vertical="center" wrapText="1"/>
      <protection locked="0"/>
    </xf>
    <xf numFmtId="4" fontId="11" fillId="0" borderId="51" xfId="5" applyNumberFormat="1" applyFont="1" applyFill="1" applyBorder="1" applyAlignment="1" applyProtection="1">
      <alignment horizontal="center" vertical="center" wrapText="1"/>
      <protection locked="0"/>
    </xf>
    <xf numFmtId="4" fontId="11" fillId="0" borderId="50" xfId="5" applyNumberFormat="1" applyFont="1" applyFill="1" applyBorder="1" applyAlignment="1" applyProtection="1">
      <alignment horizontal="center" vertical="center" wrapText="1"/>
      <protection locked="0"/>
    </xf>
    <xf numFmtId="4" fontId="11" fillId="0" borderId="17" xfId="5" applyNumberFormat="1" applyFont="1" applyFill="1" applyBorder="1" applyAlignment="1" applyProtection="1">
      <alignment horizontal="center" vertical="center" wrapText="1"/>
      <protection locked="0"/>
    </xf>
    <xf numFmtId="3" fontId="11" fillId="6" borderId="2" xfId="5" applyNumberFormat="1" applyFont="1" applyFill="1" applyBorder="1" applyAlignment="1" applyProtection="1">
      <alignment horizontal="center" vertical="center" wrapText="1"/>
    </xf>
    <xf numFmtId="0" fontId="16" fillId="8" borderId="19" xfId="2" applyFont="1" applyFill="1" applyBorder="1" applyAlignment="1" applyProtection="1">
      <alignment horizontal="center" vertical="center" wrapText="1"/>
      <protection locked="0"/>
    </xf>
    <xf numFmtId="0" fontId="16" fillId="8" borderId="6" xfId="2" applyFont="1" applyFill="1" applyBorder="1" applyAlignment="1" applyProtection="1">
      <alignment horizontal="center" vertical="center" wrapText="1"/>
      <protection locked="0"/>
    </xf>
    <xf numFmtId="165" fontId="16" fillId="8" borderId="20" xfId="2" applyNumberFormat="1" applyFont="1" applyFill="1" applyBorder="1" applyAlignment="1" applyProtection="1">
      <alignment horizontal="center" vertical="center" wrapText="1"/>
      <protection locked="0"/>
    </xf>
    <xf numFmtId="165" fontId="16" fillId="8" borderId="21" xfId="2" applyNumberFormat="1" applyFont="1" applyFill="1" applyBorder="1" applyAlignment="1" applyProtection="1">
      <alignment horizontal="center" vertical="center" wrapText="1"/>
      <protection locked="0"/>
    </xf>
    <xf numFmtId="0" fontId="5" fillId="0" borderId="0" xfId="2" applyFont="1" applyAlignment="1" applyProtection="1">
      <alignment horizontal="left" vertical="center" wrapText="1"/>
      <protection locked="0"/>
    </xf>
    <xf numFmtId="0" fontId="9" fillId="8" borderId="18" xfId="2" applyFont="1" applyFill="1" applyBorder="1" applyAlignment="1" applyProtection="1">
      <alignment horizontal="center" vertical="center" wrapText="1"/>
      <protection locked="0"/>
    </xf>
    <xf numFmtId="0" fontId="9" fillId="8" borderId="19" xfId="2" applyFont="1" applyFill="1" applyBorder="1" applyAlignment="1" applyProtection="1">
      <alignment horizontal="center" vertical="center" wrapText="1"/>
      <protection locked="0"/>
    </xf>
    <xf numFmtId="0" fontId="15" fillId="8" borderId="19" xfId="2" applyFont="1" applyFill="1" applyBorder="1" applyAlignment="1" applyProtection="1">
      <alignment horizontal="center" vertical="center" wrapText="1"/>
      <protection locked="0"/>
    </xf>
    <xf numFmtId="0" fontId="9" fillId="8" borderId="6" xfId="2" applyFont="1" applyFill="1" applyBorder="1" applyAlignment="1" applyProtection="1">
      <alignment horizontal="center" vertical="center" wrapText="1"/>
      <protection locked="0"/>
    </xf>
    <xf numFmtId="0" fontId="9" fillId="8" borderId="27" xfId="2" applyFont="1" applyFill="1" applyBorder="1" applyAlignment="1" applyProtection="1">
      <alignment horizontal="center" vertical="center" wrapText="1"/>
      <protection locked="0"/>
    </xf>
    <xf numFmtId="0" fontId="9" fillId="8" borderId="28" xfId="2" applyFont="1" applyFill="1" applyBorder="1" applyAlignment="1" applyProtection="1">
      <alignment horizontal="center" vertical="center" wrapText="1"/>
      <protection locked="0"/>
    </xf>
    <xf numFmtId="165" fontId="81" fillId="11" borderId="96" xfId="2" applyNumberFormat="1" applyFont="1" applyFill="1" applyBorder="1" applyAlignment="1">
      <alignment horizontal="center" vertical="center" wrapText="1"/>
    </xf>
    <xf numFmtId="165" fontId="81" fillId="11" borderId="114" xfId="2" applyNumberFormat="1" applyFont="1" applyFill="1" applyBorder="1" applyAlignment="1">
      <alignment horizontal="center" vertical="center" wrapText="1"/>
    </xf>
    <xf numFmtId="3" fontId="74" fillId="0" borderId="62" xfId="5" applyNumberFormat="1" applyFont="1" applyFill="1" applyBorder="1" applyAlignment="1" applyProtection="1">
      <alignment horizontal="center" vertical="center" wrapText="1"/>
    </xf>
    <xf numFmtId="165" fontId="0" fillId="11" borderId="107" xfId="2" applyNumberFormat="1" applyFont="1" applyFill="1" applyBorder="1" applyAlignment="1">
      <alignment horizontal="center" vertical="center" wrapText="1"/>
    </xf>
    <xf numFmtId="165" fontId="0" fillId="11" borderId="114" xfId="2" applyNumberFormat="1" applyFont="1" applyFill="1" applyBorder="1" applyAlignment="1">
      <alignment horizontal="center" vertical="center" wrapText="1"/>
    </xf>
    <xf numFmtId="3" fontId="74" fillId="0" borderId="83" xfId="5" applyNumberFormat="1" applyFont="1" applyFill="1" applyBorder="1" applyAlignment="1" applyProtection="1">
      <alignment horizontal="center" vertical="center" wrapText="1"/>
    </xf>
    <xf numFmtId="3" fontId="11" fillId="0" borderId="1" xfId="5" applyNumberFormat="1" applyFont="1" applyFill="1" applyBorder="1" applyAlignment="1" applyProtection="1">
      <alignment horizontal="center" vertical="center" wrapText="1"/>
    </xf>
    <xf numFmtId="3" fontId="11" fillId="0" borderId="59" xfId="5" applyNumberFormat="1" applyFont="1" applyFill="1" applyBorder="1" applyAlignment="1" applyProtection="1">
      <alignment horizontal="center" vertical="center" wrapText="1"/>
    </xf>
    <xf numFmtId="3" fontId="11" fillId="0" borderId="58" xfId="5" applyNumberFormat="1" applyFont="1" applyFill="1" applyBorder="1" applyAlignment="1" applyProtection="1">
      <alignment horizontal="center" vertical="center" wrapText="1"/>
    </xf>
    <xf numFmtId="14" fontId="8" fillId="2" borderId="110" xfId="2" applyNumberFormat="1" applyFont="1" applyFill="1" applyBorder="1" applyAlignment="1">
      <alignment horizontal="center" vertical="center"/>
    </xf>
    <xf numFmtId="14" fontId="8" fillId="2" borderId="92" xfId="2" applyNumberFormat="1" applyFont="1" applyFill="1" applyBorder="1" applyAlignment="1">
      <alignment horizontal="center" vertical="center"/>
    </xf>
    <xf numFmtId="14" fontId="8" fillId="2" borderId="93" xfId="2" applyNumberFormat="1" applyFont="1" applyFill="1" applyBorder="1" applyAlignment="1">
      <alignment horizontal="center" vertical="center"/>
    </xf>
    <xf numFmtId="14" fontId="8" fillId="2" borderId="77" xfId="2" applyNumberFormat="1" applyFont="1" applyFill="1" applyBorder="1" applyAlignment="1">
      <alignment horizontal="center" vertical="center"/>
    </xf>
    <xf numFmtId="14" fontId="8" fillId="2" borderId="60" xfId="2" applyNumberFormat="1" applyFont="1" applyFill="1" applyBorder="1" applyAlignment="1">
      <alignment horizontal="center" vertical="center"/>
    </xf>
    <xf numFmtId="14" fontId="8" fillId="2" borderId="78" xfId="2" applyNumberFormat="1" applyFont="1" applyFill="1" applyBorder="1" applyAlignment="1">
      <alignment horizontal="center" vertical="center"/>
    </xf>
    <xf numFmtId="165" fontId="8" fillId="9" borderId="95" xfId="2" applyNumberFormat="1" applyFont="1" applyFill="1" applyBorder="1" applyAlignment="1">
      <alignment horizontal="center" vertical="center" wrapText="1"/>
    </xf>
    <xf numFmtId="165" fontId="8" fillId="9" borderId="65" xfId="2" applyNumberFormat="1" applyFont="1" applyFill="1" applyBorder="1" applyAlignment="1">
      <alignment horizontal="center" vertical="center" wrapText="1"/>
    </xf>
    <xf numFmtId="165" fontId="8" fillId="9" borderId="63" xfId="2" applyNumberFormat="1" applyFont="1" applyFill="1" applyBorder="1" applyAlignment="1">
      <alignment horizontal="center" vertical="center" wrapText="1"/>
    </xf>
    <xf numFmtId="165" fontId="0" fillId="9" borderId="63" xfId="2" applyNumberFormat="1" applyFont="1" applyFill="1" applyBorder="1" applyAlignment="1">
      <alignment horizontal="center" vertical="center" wrapText="1"/>
    </xf>
    <xf numFmtId="165" fontId="12" fillId="9" borderId="65" xfId="2" applyNumberFormat="1" applyFont="1" applyFill="1" applyBorder="1" applyAlignment="1">
      <alignment horizontal="center" vertical="center" wrapText="1"/>
    </xf>
    <xf numFmtId="165" fontId="3" fillId="9" borderId="60" xfId="2" applyNumberFormat="1" applyFill="1" applyBorder="1" applyAlignment="1">
      <alignment horizontal="center" vertical="center" wrapText="1"/>
    </xf>
    <xf numFmtId="165" fontId="8" fillId="9" borderId="60" xfId="2" applyNumberFormat="1" applyFont="1" applyFill="1" applyBorder="1" applyAlignment="1">
      <alignment horizontal="center" vertical="center" wrapText="1"/>
    </xf>
    <xf numFmtId="0" fontId="8" fillId="9" borderId="60" xfId="2" applyFont="1" applyFill="1" applyBorder="1" applyAlignment="1">
      <alignment horizontal="center" vertical="center" wrapText="1"/>
    </xf>
    <xf numFmtId="0" fontId="8" fillId="9" borderId="63" xfId="2" applyFont="1" applyFill="1" applyBorder="1" applyAlignment="1">
      <alignment horizontal="center" vertical="center" wrapText="1"/>
    </xf>
    <xf numFmtId="165" fontId="8" fillId="9" borderId="58" xfId="2" applyNumberFormat="1" applyFont="1" applyFill="1" applyBorder="1" applyAlignment="1">
      <alignment horizontal="center" vertical="center" wrapText="1"/>
    </xf>
    <xf numFmtId="165" fontId="8" fillId="9" borderId="1" xfId="2" applyNumberFormat="1" applyFont="1" applyFill="1" applyBorder="1" applyAlignment="1">
      <alignment horizontal="center" vertical="center" wrapText="1"/>
    </xf>
    <xf numFmtId="165" fontId="3" fillId="9" borderId="1" xfId="2" applyNumberFormat="1" applyFill="1" applyBorder="1" applyAlignment="1">
      <alignment horizontal="center" vertical="center" wrapText="1"/>
    </xf>
    <xf numFmtId="0" fontId="3" fillId="9" borderId="1" xfId="2" applyFill="1" applyBorder="1" applyAlignment="1">
      <alignment horizontal="center" vertical="center" wrapText="1"/>
    </xf>
    <xf numFmtId="0" fontId="3" fillId="9" borderId="59" xfId="2" applyFill="1" applyBorder="1" applyAlignment="1">
      <alignment horizontal="center" vertical="center" wrapText="1"/>
    </xf>
    <xf numFmtId="3" fontId="11" fillId="0" borderId="77" xfId="5" applyNumberFormat="1" applyFont="1" applyFill="1" applyBorder="1" applyAlignment="1" applyProtection="1">
      <alignment horizontal="center" vertical="center" wrapText="1"/>
    </xf>
    <xf numFmtId="3" fontId="11" fillId="0" borderId="60" xfId="5" applyNumberFormat="1" applyFont="1" applyFill="1" applyBorder="1" applyAlignment="1" applyProtection="1">
      <alignment horizontal="center" vertical="center" wrapText="1"/>
    </xf>
    <xf numFmtId="3" fontId="11" fillId="10" borderId="4" xfId="5" applyNumberFormat="1" applyFont="1" applyFill="1" applyBorder="1" applyAlignment="1" applyProtection="1">
      <alignment horizontal="center" vertical="center" wrapText="1"/>
    </xf>
    <xf numFmtId="3" fontId="11" fillId="10" borderId="1" xfId="5" applyNumberFormat="1" applyFont="1" applyFill="1" applyBorder="1" applyAlignment="1" applyProtection="1">
      <alignment horizontal="center" vertical="center" wrapText="1"/>
    </xf>
    <xf numFmtId="3" fontId="11" fillId="10" borderId="79" xfId="5" applyNumberFormat="1" applyFont="1" applyFill="1" applyBorder="1" applyAlignment="1" applyProtection="1">
      <alignment horizontal="center" vertical="center" wrapText="1"/>
    </xf>
    <xf numFmtId="3" fontId="11" fillId="10" borderId="64" xfId="5" applyNumberFormat="1" applyFont="1" applyFill="1" applyBorder="1" applyAlignment="1" applyProtection="1">
      <alignment horizontal="center" vertical="center" wrapText="1"/>
    </xf>
    <xf numFmtId="165" fontId="8" fillId="9" borderId="1" xfId="2" applyNumberFormat="1" applyFont="1" applyFill="1" applyBorder="1" applyAlignment="1" applyProtection="1">
      <alignment horizontal="center" vertical="center" wrapText="1"/>
      <protection locked="0"/>
    </xf>
    <xf numFmtId="165" fontId="8" fillId="4" borderId="1" xfId="2" applyNumberFormat="1" applyFont="1" applyFill="1" applyBorder="1" applyAlignment="1" applyProtection="1">
      <alignment horizontal="center" vertical="center" wrapText="1"/>
      <protection locked="0"/>
    </xf>
    <xf numFmtId="3" fontId="11" fillId="10" borderId="67" xfId="5" applyNumberFormat="1" applyFont="1" applyFill="1" applyBorder="1" applyAlignment="1" applyProtection="1">
      <alignment horizontal="center" vertical="center" wrapText="1"/>
    </xf>
    <xf numFmtId="166" fontId="11" fillId="10" borderId="4" xfId="5" applyNumberFormat="1" applyFont="1" applyFill="1" applyBorder="1" applyAlignment="1" applyProtection="1">
      <alignment horizontal="center" vertical="center" wrapText="1"/>
    </xf>
    <xf numFmtId="3" fontId="11" fillId="10" borderId="76" xfId="5" applyNumberFormat="1" applyFont="1" applyFill="1" applyBorder="1" applyAlignment="1" applyProtection="1">
      <alignment horizontal="center" vertical="center" wrapText="1"/>
    </xf>
    <xf numFmtId="165" fontId="11" fillId="9" borderId="1" xfId="2" applyNumberFormat="1" applyFont="1" applyFill="1" applyBorder="1" applyAlignment="1" applyProtection="1">
      <alignment horizontal="center" vertical="center" wrapText="1"/>
      <protection locked="0"/>
    </xf>
    <xf numFmtId="165" fontId="11" fillId="10" borderId="1" xfId="2" applyNumberFormat="1" applyFont="1" applyFill="1" applyBorder="1" applyAlignment="1" applyProtection="1">
      <alignment horizontal="center" vertical="center" wrapText="1"/>
      <protection locked="0"/>
    </xf>
    <xf numFmtId="3" fontId="79" fillId="11" borderId="64" xfId="5" applyNumberFormat="1" applyFont="1" applyFill="1" applyBorder="1" applyAlignment="1" applyProtection="1">
      <alignment horizontal="center" vertical="center" wrapText="1"/>
    </xf>
    <xf numFmtId="3" fontId="74" fillId="0" borderId="1" xfId="5" applyNumberFormat="1" applyFont="1" applyFill="1" applyBorder="1" applyAlignment="1" applyProtection="1">
      <alignment horizontal="center" vertical="center" wrapText="1"/>
    </xf>
    <xf numFmtId="166" fontId="11" fillId="10" borderId="1" xfId="5" applyNumberFormat="1" applyFont="1" applyFill="1" applyBorder="1" applyAlignment="1" applyProtection="1">
      <alignment horizontal="center" vertical="center" wrapText="1"/>
    </xf>
    <xf numFmtId="3" fontId="74" fillId="0" borderId="112" xfId="5" applyNumberFormat="1" applyFont="1" applyFill="1" applyBorder="1" applyAlignment="1" applyProtection="1">
      <alignment horizontal="center" vertical="center" wrapText="1"/>
    </xf>
    <xf numFmtId="3" fontId="11" fillId="0" borderId="83" xfId="5" applyNumberFormat="1" applyFont="1" applyFill="1" applyBorder="1" applyAlignment="1" applyProtection="1">
      <alignment horizontal="center" vertical="center" wrapText="1"/>
    </xf>
    <xf numFmtId="0" fontId="12" fillId="10" borderId="107" xfId="2" applyFont="1" applyFill="1" applyBorder="1" applyAlignment="1">
      <alignment horizontal="center" vertical="center" wrapText="1"/>
    </xf>
    <xf numFmtId="0" fontId="12" fillId="10" borderId="99" xfId="2" applyFont="1" applyFill="1" applyBorder="1" applyAlignment="1">
      <alignment horizontal="center" vertical="center" wrapText="1"/>
    </xf>
    <xf numFmtId="0" fontId="12" fillId="10" borderId="114" xfId="2" applyFont="1" applyFill="1" applyBorder="1" applyAlignment="1">
      <alignment horizontal="center" vertical="center" wrapText="1"/>
    </xf>
    <xf numFmtId="0" fontId="59" fillId="15" borderId="64" xfId="2" applyFont="1" applyFill="1" applyBorder="1" applyAlignment="1" applyProtection="1">
      <alignment horizontal="center" vertical="center" wrapText="1"/>
      <protection locked="0"/>
    </xf>
    <xf numFmtId="0" fontId="59" fillId="15" borderId="66" xfId="2" applyFont="1" applyFill="1" applyBorder="1" applyAlignment="1" applyProtection="1">
      <alignment horizontal="center" vertical="center" wrapText="1"/>
      <protection locked="0"/>
    </xf>
    <xf numFmtId="0" fontId="59" fillId="15" borderId="62" xfId="2" applyFont="1" applyFill="1" applyBorder="1" applyAlignment="1" applyProtection="1">
      <alignment horizontal="center" vertical="center" wrapText="1"/>
      <protection locked="0"/>
    </xf>
    <xf numFmtId="166" fontId="59" fillId="10" borderId="67" xfId="5" applyNumberFormat="1" applyFont="1" applyFill="1" applyBorder="1" applyAlignment="1" applyProtection="1">
      <alignment vertical="center" wrapText="1"/>
      <protection locked="0"/>
    </xf>
    <xf numFmtId="166" fontId="59" fillId="10" borderId="76" xfId="5" applyNumberFormat="1" applyFont="1" applyFill="1" applyBorder="1" applyAlignment="1" applyProtection="1">
      <alignment vertical="center" wrapText="1"/>
      <protection locked="0"/>
    </xf>
    <xf numFmtId="166" fontId="59" fillId="10" borderId="4" xfId="5" applyNumberFormat="1" applyFont="1" applyFill="1" applyBorder="1" applyAlignment="1" applyProtection="1">
      <alignment vertical="center" wrapText="1"/>
      <protection locked="0"/>
    </xf>
    <xf numFmtId="166" fontId="59" fillId="9" borderId="67" xfId="5" applyNumberFormat="1" applyFont="1" applyFill="1" applyBorder="1" applyAlignment="1" applyProtection="1">
      <alignment vertical="center" wrapText="1"/>
      <protection locked="0"/>
    </xf>
    <xf numFmtId="166" fontId="59" fillId="9" borderId="76" xfId="5" applyNumberFormat="1" applyFont="1" applyFill="1" applyBorder="1" applyAlignment="1" applyProtection="1">
      <alignment vertical="center" wrapText="1"/>
      <protection locked="0"/>
    </xf>
    <xf numFmtId="166" fontId="59" fillId="9" borderId="4" xfId="5" applyNumberFormat="1" applyFont="1" applyFill="1" applyBorder="1" applyAlignment="1" applyProtection="1">
      <alignment vertical="center" wrapText="1"/>
      <protection locked="0"/>
    </xf>
    <xf numFmtId="166" fontId="3" fillId="9" borderId="1" xfId="5" applyNumberFormat="1" applyFont="1" applyFill="1" applyBorder="1" applyAlignment="1" applyProtection="1">
      <alignment vertical="center" wrapText="1"/>
      <protection locked="0"/>
    </xf>
    <xf numFmtId="166" fontId="3" fillId="10" borderId="1" xfId="5" applyNumberFormat="1" applyFont="1" applyFill="1" applyBorder="1" applyAlignment="1" applyProtection="1">
      <alignment vertical="center" wrapText="1"/>
      <protection locked="0"/>
    </xf>
    <xf numFmtId="166" fontId="8" fillId="10" borderId="1" xfId="5" applyNumberFormat="1" applyFont="1" applyFill="1" applyBorder="1" applyAlignment="1" applyProtection="1">
      <alignment horizontal="center" vertical="center" wrapText="1"/>
      <protection locked="0"/>
    </xf>
    <xf numFmtId="166" fontId="8" fillId="9" borderId="1" xfId="5" applyNumberFormat="1" applyFont="1" applyFill="1" applyBorder="1" applyAlignment="1" applyProtection="1">
      <alignment horizontal="center" vertical="center" wrapText="1"/>
      <protection locked="0"/>
    </xf>
    <xf numFmtId="0" fontId="8" fillId="10" borderId="1" xfId="2" applyFont="1" applyFill="1" applyBorder="1" applyAlignment="1" applyProtection="1">
      <alignment horizontal="center" vertical="center" wrapText="1"/>
      <protection locked="0"/>
    </xf>
    <xf numFmtId="0" fontId="8" fillId="9" borderId="1" xfId="2" applyFont="1" applyFill="1" applyBorder="1" applyAlignment="1" applyProtection="1">
      <alignment horizontal="center" vertical="center" wrapText="1"/>
      <protection locked="0"/>
    </xf>
    <xf numFmtId="1" fontId="8" fillId="9" borderId="1" xfId="2" applyNumberFormat="1" applyFont="1" applyFill="1" applyBorder="1" applyAlignment="1" applyProtection="1">
      <alignment horizontal="center" vertical="center" wrapText="1"/>
      <protection locked="0"/>
    </xf>
    <xf numFmtId="1" fontId="8" fillId="10" borderId="1" xfId="2" applyNumberFormat="1" applyFont="1" applyFill="1" applyBorder="1" applyAlignment="1" applyProtection="1">
      <alignment horizontal="center" vertical="center" wrapText="1"/>
      <protection locked="0"/>
    </xf>
    <xf numFmtId="165" fontId="81" fillId="9" borderId="96" xfId="2" applyNumberFormat="1" applyFont="1" applyFill="1" applyBorder="1" applyAlignment="1">
      <alignment horizontal="center" vertical="center" wrapText="1"/>
    </xf>
    <xf numFmtId="165" fontId="81" fillId="9" borderId="114" xfId="2" applyNumberFormat="1" applyFont="1" applyFill="1" applyBorder="1" applyAlignment="1">
      <alignment horizontal="center" vertical="center" wrapText="1"/>
    </xf>
    <xf numFmtId="165" fontId="81" fillId="9" borderId="91" xfId="2" applyNumberFormat="1" applyFont="1" applyFill="1" applyBorder="1" applyAlignment="1">
      <alignment horizontal="center" vertical="center" wrapText="1"/>
    </xf>
    <xf numFmtId="165" fontId="81" fillId="9" borderId="73" xfId="2" applyNumberFormat="1" applyFont="1" applyFill="1" applyBorder="1" applyAlignment="1">
      <alignment horizontal="center" vertical="center" wrapText="1"/>
    </xf>
    <xf numFmtId="165" fontId="0" fillId="11" borderId="67" xfId="2" applyNumberFormat="1" applyFont="1" applyFill="1" applyBorder="1" applyAlignment="1">
      <alignment horizontal="center" vertical="center" wrapText="1"/>
    </xf>
    <xf numFmtId="165" fontId="0" fillId="11" borderId="4" xfId="2" applyNumberFormat="1" applyFont="1" applyFill="1" applyBorder="1" applyAlignment="1">
      <alignment horizontal="center" vertical="center" wrapText="1"/>
    </xf>
    <xf numFmtId="3" fontId="11" fillId="0" borderId="66" xfId="5" applyNumberFormat="1" applyFont="1" applyFill="1" applyBorder="1" applyAlignment="1" applyProtection="1">
      <alignment horizontal="center" vertical="center" wrapText="1"/>
    </xf>
    <xf numFmtId="3" fontId="8" fillId="0" borderId="83" xfId="0" applyNumberFormat="1" applyFont="1" applyBorder="1" applyAlignment="1">
      <alignment horizontal="center" vertical="center" wrapText="1"/>
    </xf>
    <xf numFmtId="14" fontId="8" fillId="2" borderId="88" xfId="2" applyNumberFormat="1" applyFont="1" applyFill="1" applyBorder="1" applyAlignment="1">
      <alignment horizontal="center" vertical="center"/>
    </xf>
    <xf numFmtId="14" fontId="8" fillId="2" borderId="82" xfId="2" applyNumberFormat="1" applyFont="1" applyFill="1" applyBorder="1" applyAlignment="1">
      <alignment horizontal="center" vertical="center"/>
    </xf>
    <xf numFmtId="14" fontId="8" fillId="2" borderId="89" xfId="2" applyNumberFormat="1" applyFont="1" applyFill="1" applyBorder="1" applyAlignment="1">
      <alignment horizontal="center" vertical="center"/>
    </xf>
    <xf numFmtId="0" fontId="8" fillId="10" borderId="1" xfId="2" applyFont="1" applyFill="1" applyBorder="1" applyAlignment="1" applyProtection="1">
      <alignment horizontal="left" vertical="center" wrapText="1"/>
      <protection locked="0"/>
    </xf>
    <xf numFmtId="0" fontId="8" fillId="9" borderId="1" xfId="2" applyFont="1" applyFill="1" applyBorder="1" applyAlignment="1" applyProtection="1">
      <alignment horizontal="left" vertical="center" wrapText="1"/>
      <protection locked="0"/>
    </xf>
    <xf numFmtId="3" fontId="11" fillId="2" borderId="1" xfId="5" applyNumberFormat="1" applyFont="1" applyFill="1" applyBorder="1" applyAlignment="1" applyProtection="1">
      <alignment horizontal="center" vertical="center" wrapText="1"/>
    </xf>
    <xf numFmtId="3" fontId="11" fillId="2" borderId="59" xfId="5" applyNumberFormat="1" applyFont="1" applyFill="1" applyBorder="1" applyAlignment="1" applyProtection="1">
      <alignment horizontal="center" vertical="center" wrapText="1"/>
    </xf>
    <xf numFmtId="0" fontId="11" fillId="9" borderId="1" xfId="2" applyFont="1" applyFill="1" applyBorder="1" applyAlignment="1" applyProtection="1">
      <alignment horizontal="center" vertical="center" wrapText="1"/>
      <protection locked="0"/>
    </xf>
    <xf numFmtId="0" fontId="11" fillId="10" borderId="1" xfId="2" applyFont="1" applyFill="1" applyBorder="1" applyAlignment="1" applyProtection="1">
      <alignment horizontal="center" vertical="center" wrapText="1"/>
      <protection locked="0"/>
    </xf>
    <xf numFmtId="2" fontId="64" fillId="2" borderId="102" xfId="2" applyNumberFormat="1" applyFont="1" applyFill="1" applyBorder="1" applyAlignment="1">
      <alignment horizontal="center" vertical="center" wrapText="1"/>
    </xf>
    <xf numFmtId="2" fontId="64" fillId="2" borderId="94" xfId="2" applyNumberFormat="1" applyFont="1" applyFill="1" applyBorder="1" applyAlignment="1">
      <alignment horizontal="center" vertical="center" wrapText="1"/>
    </xf>
    <xf numFmtId="2" fontId="64" fillId="2" borderId="101" xfId="2" applyNumberFormat="1" applyFont="1" applyFill="1" applyBorder="1" applyAlignment="1">
      <alignment horizontal="center" vertical="center" wrapText="1"/>
    </xf>
    <xf numFmtId="0" fontId="11" fillId="0" borderId="58" xfId="5" applyNumberFormat="1" applyFont="1" applyFill="1" applyBorder="1" applyAlignment="1" applyProtection="1">
      <alignment horizontal="center" vertical="center" wrapText="1"/>
    </xf>
    <xf numFmtId="165" fontId="0" fillId="11" borderId="113" xfId="2" applyNumberFormat="1" applyFont="1" applyFill="1" applyBorder="1" applyAlignment="1">
      <alignment horizontal="center" vertical="center" wrapText="1"/>
    </xf>
    <xf numFmtId="165" fontId="0" fillId="11" borderId="104" xfId="2" applyNumberFormat="1" applyFont="1" applyFill="1" applyBorder="1" applyAlignment="1">
      <alignment horizontal="center" vertical="center" wrapText="1"/>
    </xf>
    <xf numFmtId="165" fontId="11" fillId="9" borderId="67" xfId="2" applyNumberFormat="1" applyFont="1" applyFill="1" applyBorder="1" applyAlignment="1" applyProtection="1">
      <alignment horizontal="center" vertical="center" wrapText="1"/>
      <protection locked="0"/>
    </xf>
    <xf numFmtId="165" fontId="11" fillId="9" borderId="76" xfId="2" applyNumberFormat="1" applyFont="1" applyFill="1" applyBorder="1" applyAlignment="1" applyProtection="1">
      <alignment horizontal="center" vertical="center" wrapText="1"/>
      <protection locked="0"/>
    </xf>
    <xf numFmtId="165" fontId="11" fillId="9" borderId="4" xfId="2" applyNumberFormat="1" applyFont="1" applyFill="1" applyBorder="1" applyAlignment="1" applyProtection="1">
      <alignment horizontal="center" vertical="center" wrapText="1"/>
      <protection locked="0"/>
    </xf>
    <xf numFmtId="166" fontId="11" fillId="10" borderId="67" xfId="5" applyNumberFormat="1" applyFont="1" applyFill="1" applyBorder="1" applyAlignment="1" applyProtection="1">
      <alignment horizontal="center" vertical="center" wrapText="1"/>
    </xf>
    <xf numFmtId="166" fontId="11" fillId="10" borderId="76" xfId="5" applyNumberFormat="1" applyFont="1" applyFill="1" applyBorder="1" applyAlignment="1" applyProtection="1">
      <alignment horizontal="center" vertical="center" wrapText="1"/>
    </xf>
    <xf numFmtId="0" fontId="8" fillId="9" borderId="67" xfId="2" applyFont="1" applyFill="1" applyBorder="1" applyAlignment="1" applyProtection="1">
      <alignment horizontal="center" vertical="center" wrapText="1"/>
      <protection locked="0"/>
    </xf>
    <xf numFmtId="0" fontId="8" fillId="9" borderId="76" xfId="2" applyFont="1" applyFill="1" applyBorder="1" applyAlignment="1" applyProtection="1">
      <alignment horizontal="center" vertical="center" wrapText="1"/>
      <protection locked="0"/>
    </xf>
    <xf numFmtId="0" fontId="8" fillId="9" borderId="4" xfId="2" applyFont="1" applyFill="1" applyBorder="1" applyAlignment="1" applyProtection="1">
      <alignment horizontal="center" vertical="center" wrapText="1"/>
      <protection locked="0"/>
    </xf>
    <xf numFmtId="3" fontId="11" fillId="10" borderId="58" xfId="5" applyNumberFormat="1" applyFont="1" applyFill="1" applyBorder="1" applyAlignment="1" applyProtection="1">
      <alignment horizontal="center" vertical="center" wrapText="1"/>
    </xf>
    <xf numFmtId="14" fontId="8" fillId="10" borderId="1" xfId="2" applyNumberFormat="1" applyFont="1" applyFill="1" applyBorder="1" applyAlignment="1" applyProtection="1">
      <alignment horizontal="center" vertical="center" wrapText="1"/>
      <protection locked="0"/>
    </xf>
    <xf numFmtId="14" fontId="8" fillId="9" borderId="1" xfId="2" applyNumberFormat="1" applyFont="1" applyFill="1" applyBorder="1" applyAlignment="1" applyProtection="1">
      <alignment horizontal="center" vertical="center" wrapText="1"/>
      <protection locked="0"/>
    </xf>
    <xf numFmtId="1" fontId="11" fillId="0" borderId="58" xfId="5" applyNumberFormat="1" applyFont="1" applyFill="1" applyBorder="1" applyAlignment="1" applyProtection="1">
      <alignment horizontal="center" vertical="center" wrapText="1"/>
    </xf>
    <xf numFmtId="0" fontId="8" fillId="9" borderId="67" xfId="2" applyFont="1" applyFill="1" applyBorder="1" applyAlignment="1" applyProtection="1">
      <alignment horizontal="left" vertical="center" wrapText="1"/>
      <protection locked="0"/>
    </xf>
    <xf numFmtId="0" fontId="8" fillId="9" borderId="76" xfId="2" applyFont="1" applyFill="1" applyBorder="1" applyAlignment="1" applyProtection="1">
      <alignment horizontal="left" vertical="center" wrapText="1"/>
      <protection locked="0"/>
    </xf>
    <xf numFmtId="0" fontId="8" fillId="9" borderId="4" xfId="2" applyFont="1" applyFill="1" applyBorder="1" applyAlignment="1" applyProtection="1">
      <alignment horizontal="left" vertical="center" wrapText="1"/>
      <protection locked="0"/>
    </xf>
    <xf numFmtId="0" fontId="8" fillId="9" borderId="1" xfId="2" applyFont="1" applyFill="1" applyBorder="1" applyAlignment="1">
      <alignment horizontal="center" vertical="center" wrapText="1"/>
    </xf>
    <xf numFmtId="0" fontId="8" fillId="10" borderId="1" xfId="2" applyFont="1" applyFill="1" applyBorder="1" applyAlignment="1">
      <alignment horizontal="center" vertical="center" wrapText="1"/>
    </xf>
    <xf numFmtId="0" fontId="8" fillId="10" borderId="67" xfId="2" applyFont="1" applyFill="1" applyBorder="1" applyAlignment="1" applyProtection="1">
      <alignment horizontal="center" vertical="center" wrapText="1"/>
      <protection locked="0"/>
    </xf>
    <xf numFmtId="0" fontId="8" fillId="10" borderId="76" xfId="2" applyFont="1" applyFill="1" applyBorder="1" applyAlignment="1" applyProtection="1">
      <alignment horizontal="center" vertical="center" wrapText="1"/>
      <protection locked="0"/>
    </xf>
    <xf numFmtId="0" fontId="8" fillId="10" borderId="4" xfId="2" applyFont="1" applyFill="1" applyBorder="1" applyAlignment="1" applyProtection="1">
      <alignment horizontal="center" vertical="center" wrapText="1"/>
      <protection locked="0"/>
    </xf>
    <xf numFmtId="166" fontId="3" fillId="9" borderId="1" xfId="5" applyNumberFormat="1" applyFont="1" applyFill="1" applyBorder="1" applyAlignment="1" applyProtection="1">
      <alignment horizontal="center" vertical="center" wrapText="1"/>
      <protection locked="0"/>
    </xf>
    <xf numFmtId="0" fontId="34" fillId="10" borderId="1" xfId="2" applyFont="1" applyFill="1" applyBorder="1" applyAlignment="1" applyProtection="1">
      <alignment horizontal="center" vertical="center" wrapText="1"/>
      <protection locked="0"/>
    </xf>
    <xf numFmtId="166" fontId="8" fillId="9" borderId="67" xfId="5" applyNumberFormat="1" applyFont="1" applyFill="1" applyBorder="1" applyAlignment="1" applyProtection="1">
      <alignment horizontal="center" vertical="center" wrapText="1"/>
      <protection locked="0"/>
    </xf>
    <xf numFmtId="166" fontId="8" fillId="9" borderId="76" xfId="5" applyNumberFormat="1" applyFont="1" applyFill="1" applyBorder="1" applyAlignment="1" applyProtection="1">
      <alignment horizontal="center" vertical="center" wrapText="1"/>
      <protection locked="0"/>
    </xf>
    <xf numFmtId="166" fontId="8" fillId="9" borderId="4" xfId="5" applyNumberFormat="1" applyFont="1" applyFill="1" applyBorder="1" applyAlignment="1" applyProtection="1">
      <alignment horizontal="center" vertical="center" wrapText="1"/>
      <protection locked="0"/>
    </xf>
    <xf numFmtId="165" fontId="11" fillId="10" borderId="67" xfId="2" applyNumberFormat="1" applyFont="1" applyFill="1" applyBorder="1" applyAlignment="1" applyProtection="1">
      <alignment horizontal="center" vertical="center" wrapText="1"/>
      <protection locked="0"/>
    </xf>
    <xf numFmtId="165" fontId="11" fillId="10" borderId="76" xfId="2" applyNumberFormat="1" applyFont="1" applyFill="1" applyBorder="1" applyAlignment="1" applyProtection="1">
      <alignment horizontal="center" vertical="center" wrapText="1"/>
      <protection locked="0"/>
    </xf>
    <xf numFmtId="165" fontId="11" fillId="10" borderId="4" xfId="2" applyNumberFormat="1" applyFont="1" applyFill="1" applyBorder="1" applyAlignment="1" applyProtection="1">
      <alignment horizontal="center" vertical="center" wrapText="1"/>
      <protection locked="0"/>
    </xf>
    <xf numFmtId="165" fontId="59" fillId="9" borderId="63" xfId="2" applyNumberFormat="1" applyFont="1" applyFill="1" applyBorder="1" applyAlignment="1">
      <alignment horizontal="center" vertical="center" wrapText="1"/>
    </xf>
    <xf numFmtId="0" fontId="33" fillId="15" borderId="64" xfId="9" applyFont="1" applyFill="1" applyBorder="1" applyAlignment="1">
      <alignment horizontal="center" vertical="center"/>
    </xf>
    <xf numFmtId="0" fontId="33" fillId="15" borderId="66" xfId="9" applyFont="1" applyFill="1" applyBorder="1" applyAlignment="1">
      <alignment horizontal="center" vertical="center"/>
    </xf>
    <xf numFmtId="0" fontId="33" fillId="15" borderId="62" xfId="9" applyFont="1" applyFill="1" applyBorder="1" applyAlignment="1">
      <alignment horizontal="center" vertical="center"/>
    </xf>
    <xf numFmtId="0" fontId="33" fillId="15" borderId="67" xfId="9" applyFont="1" applyFill="1" applyBorder="1" applyAlignment="1">
      <alignment horizontal="center" vertical="center" wrapText="1"/>
    </xf>
    <xf numFmtId="0" fontId="33" fillId="15" borderId="4" xfId="9" applyFont="1" applyFill="1" applyBorder="1" applyAlignment="1">
      <alignment horizontal="center" vertical="center" wrapText="1"/>
    </xf>
    <xf numFmtId="166" fontId="8" fillId="10" borderId="67" xfId="5" applyNumberFormat="1" applyFont="1" applyFill="1" applyBorder="1" applyAlignment="1" applyProtection="1">
      <alignment horizontal="center" vertical="center" wrapText="1"/>
      <protection locked="0"/>
    </xf>
    <xf numFmtId="166" fontId="8" fillId="10" borderId="76" xfId="5" applyNumberFormat="1" applyFont="1" applyFill="1" applyBorder="1" applyAlignment="1" applyProtection="1">
      <alignment horizontal="center" vertical="center" wrapText="1"/>
      <protection locked="0"/>
    </xf>
    <xf numFmtId="166" fontId="8" fillId="10" borderId="4" xfId="5" applyNumberFormat="1" applyFont="1" applyFill="1" applyBorder="1" applyAlignment="1" applyProtection="1">
      <alignment horizontal="center" vertical="center" wrapText="1"/>
      <protection locked="0"/>
    </xf>
    <xf numFmtId="0" fontId="5" fillId="0" borderId="0" xfId="2" applyFont="1" applyAlignment="1" applyProtection="1">
      <alignment horizontal="left" vertical="center"/>
      <protection locked="0"/>
    </xf>
    <xf numFmtId="0" fontId="11" fillId="9" borderId="67" xfId="2" applyFont="1" applyFill="1" applyBorder="1" applyAlignment="1" applyProtection="1">
      <alignment horizontal="center" vertical="center" wrapText="1"/>
      <protection locked="0"/>
    </xf>
    <xf numFmtId="0" fontId="11" fillId="9" borderId="76" xfId="2" applyFont="1" applyFill="1" applyBorder="1" applyAlignment="1" applyProtection="1">
      <alignment horizontal="center" vertical="center" wrapText="1"/>
      <protection locked="0"/>
    </xf>
    <xf numFmtId="0" fontId="11" fillId="9" borderId="4" xfId="2" applyFont="1" applyFill="1" applyBorder="1" applyAlignment="1" applyProtection="1">
      <alignment horizontal="center" vertical="center" wrapText="1"/>
      <protection locked="0"/>
    </xf>
    <xf numFmtId="0" fontId="11" fillId="10" borderId="67" xfId="2" applyFont="1" applyFill="1" applyBorder="1" applyAlignment="1" applyProtection="1">
      <alignment horizontal="center" vertical="center" wrapText="1"/>
      <protection locked="0"/>
    </xf>
    <xf numFmtId="0" fontId="11" fillId="10" borderId="76" xfId="2" applyFont="1" applyFill="1" applyBorder="1" applyAlignment="1" applyProtection="1">
      <alignment horizontal="center" vertical="center" wrapText="1"/>
      <protection locked="0"/>
    </xf>
    <xf numFmtId="0" fontId="11" fillId="10" borderId="4" xfId="2" applyFont="1" applyFill="1" applyBorder="1" applyAlignment="1" applyProtection="1">
      <alignment horizontal="center" vertical="center" wrapText="1"/>
      <protection locked="0"/>
    </xf>
    <xf numFmtId="0" fontId="59" fillId="9" borderId="67" xfId="2" applyFont="1" applyFill="1" applyBorder="1" applyAlignment="1" applyProtection="1">
      <alignment horizontal="center" vertical="center" wrapText="1"/>
      <protection locked="0"/>
    </xf>
    <xf numFmtId="0" fontId="59" fillId="9" borderId="4" xfId="2" applyFont="1" applyFill="1" applyBorder="1" applyAlignment="1" applyProtection="1">
      <alignment horizontal="center" vertical="center" wrapText="1"/>
      <protection locked="0"/>
    </xf>
    <xf numFmtId="3" fontId="11" fillId="10" borderId="92" xfId="5" applyNumberFormat="1" applyFont="1" applyFill="1" applyBorder="1" applyAlignment="1" applyProtection="1">
      <alignment horizontal="center" vertical="center" wrapText="1"/>
    </xf>
    <xf numFmtId="0" fontId="8" fillId="10" borderId="67" xfId="2" applyFont="1" applyFill="1" applyBorder="1" applyAlignment="1" applyProtection="1">
      <alignment horizontal="left" vertical="center" wrapText="1"/>
      <protection locked="0"/>
    </xf>
    <xf numFmtId="0" fontId="8" fillId="10" borderId="76" xfId="2" applyFont="1" applyFill="1" applyBorder="1" applyAlignment="1" applyProtection="1">
      <alignment horizontal="left" vertical="center" wrapText="1"/>
      <protection locked="0"/>
    </xf>
    <xf numFmtId="0" fontId="8" fillId="10" borderId="4" xfId="2" applyFont="1" applyFill="1" applyBorder="1" applyAlignment="1" applyProtection="1">
      <alignment horizontal="left" vertical="center" wrapText="1"/>
      <protection locked="0"/>
    </xf>
    <xf numFmtId="0" fontId="8" fillId="9" borderId="78" xfId="2" applyFont="1" applyFill="1" applyBorder="1" applyAlignment="1">
      <alignment horizontal="center" vertical="center" wrapText="1"/>
    </xf>
    <xf numFmtId="164" fontId="8" fillId="10" borderId="67" xfId="5" applyFont="1" applyFill="1" applyBorder="1" applyAlignment="1" applyProtection="1">
      <alignment horizontal="center" vertical="center" wrapText="1"/>
      <protection locked="0"/>
    </xf>
    <xf numFmtId="164" fontId="8" fillId="10" borderId="76" xfId="5" applyFont="1" applyFill="1" applyBorder="1" applyAlignment="1" applyProtection="1">
      <alignment horizontal="center" vertical="center" wrapText="1"/>
      <protection locked="0"/>
    </xf>
    <xf numFmtId="164" fontId="8" fillId="10" borderId="4" xfId="5" applyFont="1" applyFill="1" applyBorder="1" applyAlignment="1" applyProtection="1">
      <alignment horizontal="center" vertical="center" wrapText="1"/>
      <protection locked="0"/>
    </xf>
    <xf numFmtId="164" fontId="8" fillId="9" borderId="67" xfId="5" applyFont="1" applyFill="1" applyBorder="1" applyAlignment="1" applyProtection="1">
      <alignment horizontal="center" vertical="center" wrapText="1"/>
      <protection locked="0"/>
    </xf>
    <xf numFmtId="164" fontId="8" fillId="9" borderId="76" xfId="5" applyFont="1" applyFill="1" applyBorder="1" applyAlignment="1" applyProtection="1">
      <alignment horizontal="center" vertical="center" wrapText="1"/>
      <protection locked="0"/>
    </xf>
    <xf numFmtId="164" fontId="8" fillId="9" borderId="4" xfId="5" applyFont="1" applyFill="1" applyBorder="1" applyAlignment="1" applyProtection="1">
      <alignment horizontal="center" vertical="center" wrapText="1"/>
      <protection locked="0"/>
    </xf>
    <xf numFmtId="3" fontId="11" fillId="0" borderId="85" xfId="5" applyNumberFormat="1" applyFont="1" applyFill="1" applyBorder="1" applyAlignment="1" applyProtection="1">
      <alignment horizontal="center" vertical="center" wrapText="1"/>
    </xf>
    <xf numFmtId="3" fontId="11" fillId="10" borderId="87" xfId="5" applyNumberFormat="1" applyFont="1" applyFill="1" applyBorder="1" applyAlignment="1" applyProtection="1">
      <alignment horizontal="center" vertical="center" wrapText="1"/>
    </xf>
    <xf numFmtId="3" fontId="11" fillId="10" borderId="61" xfId="5" applyNumberFormat="1" applyFont="1" applyFill="1" applyBorder="1" applyAlignment="1" applyProtection="1">
      <alignment horizontal="center" vertical="center" wrapText="1"/>
    </xf>
    <xf numFmtId="3" fontId="11" fillId="0" borderId="56" xfId="5" applyNumberFormat="1" applyFont="1" applyFill="1" applyBorder="1" applyAlignment="1" applyProtection="1">
      <alignment horizontal="center" vertical="center" wrapText="1"/>
    </xf>
    <xf numFmtId="3" fontId="11" fillId="10" borderId="69" xfId="5" applyNumberFormat="1" applyFont="1" applyFill="1" applyBorder="1" applyAlignment="1" applyProtection="1">
      <alignment horizontal="center" vertical="center" wrapText="1"/>
    </xf>
    <xf numFmtId="3" fontId="11" fillId="0" borderId="64" xfId="5" applyNumberFormat="1" applyFont="1" applyFill="1" applyBorder="1" applyAlignment="1" applyProtection="1">
      <alignment horizontal="center" vertical="center" wrapText="1"/>
    </xf>
    <xf numFmtId="0" fontId="33" fillId="11" borderId="67" xfId="9" applyFont="1" applyFill="1" applyBorder="1" applyAlignment="1">
      <alignment horizontal="center" vertical="center" wrapText="1"/>
    </xf>
    <xf numFmtId="0" fontId="33" fillId="11" borderId="4" xfId="9" applyFont="1" applyFill="1" applyBorder="1" applyAlignment="1">
      <alignment horizontal="center" vertical="center" wrapText="1"/>
    </xf>
    <xf numFmtId="0" fontId="3" fillId="10" borderId="1" xfId="2" applyFill="1" applyBorder="1" applyAlignment="1" applyProtection="1">
      <alignment horizontal="center" vertical="center" wrapText="1"/>
      <protection locked="0"/>
    </xf>
    <xf numFmtId="0" fontId="3" fillId="9" borderId="1" xfId="2" applyFill="1" applyBorder="1" applyAlignment="1" applyProtection="1">
      <alignment horizontal="center" vertical="center" wrapText="1"/>
      <protection locked="0"/>
    </xf>
    <xf numFmtId="0" fontId="64" fillId="0" borderId="0" xfId="2" applyFont="1" applyAlignment="1" applyProtection="1">
      <alignment horizontal="center" vertical="center"/>
      <protection locked="0"/>
    </xf>
    <xf numFmtId="0" fontId="65" fillId="0" borderId="0" xfId="2" applyFont="1" applyAlignment="1" applyProtection="1">
      <alignment horizontal="center" vertical="center"/>
      <protection locked="0"/>
    </xf>
    <xf numFmtId="165" fontId="11" fillId="0" borderId="0" xfId="2" applyNumberFormat="1" applyFont="1" applyAlignment="1">
      <alignment horizontal="center" vertical="center" wrapText="1"/>
    </xf>
    <xf numFmtId="0" fontId="27" fillId="15" borderId="96" xfId="9" applyFont="1" applyFill="1" applyBorder="1" applyAlignment="1">
      <alignment horizontal="center" vertical="center" wrapText="1"/>
    </xf>
    <xf numFmtId="0" fontId="27" fillId="15" borderId="114" xfId="9" applyFont="1" applyFill="1" applyBorder="1" applyAlignment="1">
      <alignment horizontal="center" vertical="center" wrapText="1"/>
    </xf>
    <xf numFmtId="0" fontId="12" fillId="2" borderId="107" xfId="2" applyFont="1" applyFill="1" applyBorder="1" applyAlignment="1">
      <alignment horizontal="center" vertical="center" wrapText="1"/>
    </xf>
    <xf numFmtId="0" fontId="12" fillId="2" borderId="99" xfId="2" applyFont="1" applyFill="1" applyBorder="1" applyAlignment="1">
      <alignment horizontal="center" vertical="center" wrapText="1"/>
    </xf>
    <xf numFmtId="0" fontId="12" fillId="2" borderId="114" xfId="2" applyFont="1" applyFill="1" applyBorder="1" applyAlignment="1">
      <alignment horizontal="center" vertical="center" wrapText="1"/>
    </xf>
    <xf numFmtId="14" fontId="8" fillId="2" borderId="91" xfId="2" applyNumberFormat="1" applyFont="1" applyFill="1" applyBorder="1" applyAlignment="1">
      <alignment horizontal="center" vertical="center"/>
    </xf>
    <xf numFmtId="14" fontId="8" fillId="2" borderId="63" xfId="2" applyNumberFormat="1" applyFont="1" applyFill="1" applyBorder="1" applyAlignment="1">
      <alignment horizontal="center" vertical="center"/>
    </xf>
    <xf numFmtId="0" fontId="3" fillId="9" borderId="64" xfId="2" applyFill="1" applyBorder="1" applyAlignment="1">
      <alignment horizontal="center" vertical="center" wrapText="1"/>
    </xf>
    <xf numFmtId="3" fontId="11" fillId="0" borderId="78" xfId="5" applyNumberFormat="1" applyFont="1" applyFill="1" applyBorder="1" applyAlignment="1" applyProtection="1">
      <alignment horizontal="center" vertical="center" wrapText="1"/>
    </xf>
    <xf numFmtId="3" fontId="11" fillId="0" borderId="63" xfId="5" applyNumberFormat="1" applyFont="1" applyFill="1" applyBorder="1" applyAlignment="1" applyProtection="1">
      <alignment horizontal="center" vertical="center" wrapText="1"/>
    </xf>
    <xf numFmtId="0" fontId="7" fillId="15" borderId="1" xfId="0" applyFont="1" applyFill="1" applyBorder="1" applyAlignment="1">
      <alignment horizontal="center"/>
    </xf>
    <xf numFmtId="0" fontId="0" fillId="15" borderId="64" xfId="2" applyFont="1" applyFill="1" applyBorder="1" applyAlignment="1" applyProtection="1">
      <alignment horizontal="center" vertical="center" wrapText="1"/>
      <protection locked="0"/>
    </xf>
    <xf numFmtId="0" fontId="0" fillId="15" borderId="66" xfId="2" applyFont="1" applyFill="1" applyBorder="1" applyAlignment="1" applyProtection="1">
      <alignment horizontal="center" vertical="center" wrapText="1"/>
      <protection locked="0"/>
    </xf>
    <xf numFmtId="0" fontId="0" fillId="15" borderId="62" xfId="2" applyFont="1" applyFill="1" applyBorder="1" applyAlignment="1" applyProtection="1">
      <alignment horizontal="center" vertical="center" wrapText="1"/>
      <protection locked="0"/>
    </xf>
    <xf numFmtId="0" fontId="3" fillId="10" borderId="1" xfId="2" applyFill="1" applyBorder="1" applyAlignment="1">
      <alignment horizontal="center" vertical="center" wrapText="1"/>
    </xf>
    <xf numFmtId="0" fontId="59" fillId="15" borderId="64" xfId="2" applyFont="1" applyFill="1" applyBorder="1" applyAlignment="1" applyProtection="1">
      <alignment horizontal="center" vertical="center"/>
      <protection locked="0"/>
    </xf>
    <xf numFmtId="0" fontId="59" fillId="15" borderId="66" xfId="2" applyFont="1" applyFill="1" applyBorder="1" applyAlignment="1" applyProtection="1">
      <alignment horizontal="center" vertical="center"/>
      <protection locked="0"/>
    </xf>
    <xf numFmtId="0" fontId="59" fillId="15" borderId="62" xfId="2" applyFont="1" applyFill="1" applyBorder="1" applyAlignment="1" applyProtection="1">
      <alignment horizontal="center" vertical="center"/>
      <protection locked="0"/>
    </xf>
    <xf numFmtId="14" fontId="8" fillId="11" borderId="91" xfId="2" applyNumberFormat="1" applyFont="1" applyFill="1" applyBorder="1" applyAlignment="1">
      <alignment horizontal="center" vertical="center"/>
    </xf>
    <xf numFmtId="14" fontId="8" fillId="11" borderId="92" xfId="2" applyNumberFormat="1" applyFont="1" applyFill="1" applyBorder="1" applyAlignment="1">
      <alignment horizontal="center" vertical="center"/>
    </xf>
    <xf numFmtId="14" fontId="8" fillId="11" borderId="113" xfId="2" applyNumberFormat="1" applyFont="1" applyFill="1" applyBorder="1" applyAlignment="1">
      <alignment horizontal="center" vertical="center"/>
    </xf>
    <xf numFmtId="165" fontId="0" fillId="11" borderId="96" xfId="2" applyNumberFormat="1" applyFont="1" applyFill="1" applyBorder="1" applyAlignment="1">
      <alignment horizontal="center" vertical="center" wrapText="1"/>
    </xf>
    <xf numFmtId="165" fontId="81" fillId="11" borderId="99" xfId="2" applyNumberFormat="1" applyFont="1" applyFill="1" applyBorder="1" applyAlignment="1">
      <alignment horizontal="center" vertical="center" wrapText="1"/>
    </xf>
    <xf numFmtId="0" fontId="45" fillId="0" borderId="0" xfId="9" applyFont="1" applyAlignment="1">
      <alignment horizontal="left" vertical="center" wrapText="1"/>
    </xf>
    <xf numFmtId="0" fontId="41" fillId="17" borderId="1" xfId="0" applyFont="1" applyFill="1" applyBorder="1" applyAlignment="1">
      <alignment horizontal="center" vertical="center" wrapText="1"/>
    </xf>
    <xf numFmtId="0" fontId="41" fillId="17" borderId="67" xfId="0" applyFont="1" applyFill="1" applyBorder="1" applyAlignment="1">
      <alignment horizontal="center" vertical="center" wrapText="1"/>
    </xf>
    <xf numFmtId="0" fontId="41" fillId="17" borderId="76" xfId="0" applyFont="1" applyFill="1" applyBorder="1" applyAlignment="1">
      <alignment horizontal="center" vertical="center" wrapText="1"/>
    </xf>
    <xf numFmtId="0" fontId="41" fillId="17" borderId="4" xfId="0" applyFont="1" applyFill="1" applyBorder="1" applyAlignment="1">
      <alignment horizontal="center" vertical="center" wrapText="1"/>
    </xf>
    <xf numFmtId="0" fontId="45" fillId="0" borderId="84" xfId="9" applyFont="1" applyBorder="1" applyAlignment="1">
      <alignment horizontal="left" vertical="center" wrapText="1"/>
    </xf>
    <xf numFmtId="0" fontId="41" fillId="0" borderId="1" xfId="0" applyFont="1" applyBorder="1" applyAlignment="1">
      <alignment horizontal="center" vertical="center" wrapText="1"/>
    </xf>
    <xf numFmtId="0" fontId="13" fillId="10" borderId="1" xfId="0" applyFont="1" applyFill="1" applyBorder="1" applyAlignment="1">
      <alignment horizontal="center" vertical="center" wrapText="1"/>
    </xf>
    <xf numFmtId="0" fontId="13" fillId="0" borderId="1" xfId="0" applyFont="1" applyBorder="1" applyAlignment="1">
      <alignment horizontal="left" vertical="center" wrapText="1"/>
    </xf>
    <xf numFmtId="2" fontId="13" fillId="10" borderId="1" xfId="0" applyNumberFormat="1" applyFont="1" applyFill="1" applyBorder="1" applyAlignment="1">
      <alignment horizontal="center" vertical="center" wrapText="1"/>
    </xf>
    <xf numFmtId="0" fontId="8" fillId="10" borderId="0" xfId="6" applyFill="1" applyAlignment="1">
      <alignment wrapText="1"/>
    </xf>
    <xf numFmtId="0" fontId="25" fillId="10" borderId="0" xfId="6" applyFont="1" applyFill="1" applyAlignment="1">
      <alignment wrapText="1"/>
    </xf>
    <xf numFmtId="0" fontId="26" fillId="10" borderId="0" xfId="0" applyFont="1" applyFill="1" applyAlignment="1">
      <alignment wrapText="1"/>
    </xf>
    <xf numFmtId="0" fontId="0" fillId="10" borderId="0" xfId="0" applyFill="1" applyAlignment="1">
      <alignment wrapText="1"/>
    </xf>
    <xf numFmtId="0" fontId="0" fillId="0" borderId="64" xfId="0" applyBorder="1" applyAlignment="1">
      <alignment horizontal="left"/>
    </xf>
    <xf numFmtId="0" fontId="0" fillId="0" borderId="62" xfId="0" applyBorder="1" applyAlignment="1">
      <alignment horizontal="left"/>
    </xf>
    <xf numFmtId="0" fontId="0" fillId="0" borderId="64" xfId="0" applyBorder="1" applyAlignment="1">
      <alignment horizontal="center"/>
    </xf>
    <xf numFmtId="0" fontId="0" fillId="0" borderId="62" xfId="0" applyBorder="1" applyAlignment="1">
      <alignment horizontal="center"/>
    </xf>
    <xf numFmtId="0" fontId="59" fillId="0" borderId="64" xfId="0" applyFont="1" applyBorder="1" applyAlignment="1">
      <alignment horizontal="center"/>
    </xf>
    <xf numFmtId="0" fontId="59" fillId="0" borderId="62" xfId="0" applyFont="1" applyBorder="1" applyAlignment="1">
      <alignment horizontal="center"/>
    </xf>
    <xf numFmtId="0" fontId="74" fillId="0" borderId="1" xfId="0" applyFont="1" applyBorder="1" applyAlignment="1">
      <alignment horizontal="left" wrapText="1"/>
    </xf>
    <xf numFmtId="0" fontId="37" fillId="0" borderId="64" xfId="0" applyFont="1" applyBorder="1" applyAlignment="1">
      <alignment horizontal="center" vertical="center" wrapText="1"/>
    </xf>
    <xf numFmtId="0" fontId="37" fillId="0" borderId="62" xfId="0" applyFont="1" applyBorder="1" applyAlignment="1">
      <alignment horizontal="center" vertical="center" wrapText="1"/>
    </xf>
    <xf numFmtId="0" fontId="37" fillId="0" borderId="1" xfId="0" applyFont="1" applyBorder="1" applyAlignment="1">
      <alignment horizontal="center" vertical="center" wrapText="1"/>
    </xf>
    <xf numFmtId="0" fontId="13" fillId="10" borderId="64" xfId="0" applyFont="1" applyFill="1" applyBorder="1" applyAlignment="1">
      <alignment horizontal="center" vertical="center" wrapText="1"/>
    </xf>
    <xf numFmtId="0" fontId="13" fillId="10" borderId="62" xfId="0" applyFont="1" applyFill="1" applyBorder="1" applyAlignment="1">
      <alignment horizontal="center" vertical="center" wrapText="1"/>
    </xf>
    <xf numFmtId="0" fontId="13" fillId="0" borderId="64" xfId="0" applyFont="1" applyBorder="1" applyAlignment="1">
      <alignment horizontal="left" vertical="center" wrapText="1"/>
    </xf>
    <xf numFmtId="0" fontId="13" fillId="0" borderId="62" xfId="0" applyFont="1" applyBorder="1" applyAlignment="1">
      <alignment horizontal="left" vertical="center" wrapText="1"/>
    </xf>
    <xf numFmtId="2" fontId="13" fillId="10" borderId="64" xfId="0" applyNumberFormat="1" applyFont="1" applyFill="1" applyBorder="1" applyAlignment="1">
      <alignment horizontal="center" vertical="center" wrapText="1"/>
    </xf>
    <xf numFmtId="2" fontId="13" fillId="10" borderId="66" xfId="0" applyNumberFormat="1" applyFont="1" applyFill="1" applyBorder="1" applyAlignment="1">
      <alignment horizontal="center" vertical="center" wrapText="1"/>
    </xf>
    <xf numFmtId="2" fontId="13" fillId="10" borderId="62" xfId="0" applyNumberFormat="1" applyFont="1" applyFill="1" applyBorder="1" applyAlignment="1">
      <alignment horizontal="center" vertical="center" wrapText="1"/>
    </xf>
    <xf numFmtId="0" fontId="0" fillId="15" borderId="1" xfId="0" applyFill="1" applyBorder="1" applyAlignment="1">
      <alignment vertical="center" wrapText="1"/>
    </xf>
    <xf numFmtId="0" fontId="0" fillId="15" borderId="1" xfId="0" applyFill="1" applyBorder="1" applyAlignment="1">
      <alignment horizontal="left" vertical="top" wrapText="1"/>
    </xf>
    <xf numFmtId="0" fontId="0" fillId="15" borderId="64" xfId="0" applyFill="1" applyBorder="1" applyAlignment="1">
      <alignment horizontal="left" vertical="center" wrapText="1"/>
    </xf>
    <xf numFmtId="0" fontId="0" fillId="15" borderId="66" xfId="0" applyFill="1" applyBorder="1" applyAlignment="1">
      <alignment horizontal="left" vertical="center" wrapText="1"/>
    </xf>
    <xf numFmtId="0" fontId="0" fillId="15" borderId="62" xfId="0" applyFill="1" applyBorder="1" applyAlignment="1">
      <alignment horizontal="left" vertical="center" wrapText="1"/>
    </xf>
    <xf numFmtId="0" fontId="0" fillId="15" borderId="1" xfId="0" applyFill="1" applyBorder="1" applyAlignment="1">
      <alignment horizontal="left" vertical="center" wrapText="1"/>
    </xf>
    <xf numFmtId="0" fontId="37" fillId="9" borderId="1" xfId="0" applyFont="1" applyFill="1" applyBorder="1" applyAlignment="1">
      <alignment horizontal="center" vertical="center" wrapText="1"/>
    </xf>
    <xf numFmtId="0" fontId="37" fillId="15" borderId="1" xfId="0" applyFont="1" applyFill="1" applyBorder="1" applyAlignment="1">
      <alignment horizontal="center" vertical="center" wrapText="1"/>
    </xf>
    <xf numFmtId="0" fontId="0" fillId="9" borderId="64" xfId="0" applyFill="1" applyBorder="1"/>
    <xf numFmtId="0" fontId="0" fillId="9" borderId="66" xfId="0" applyFill="1" applyBorder="1"/>
    <xf numFmtId="0" fontId="0" fillId="9" borderId="62" xfId="0" applyFill="1" applyBorder="1"/>
    <xf numFmtId="0" fontId="0" fillId="15" borderId="1" xfId="0" applyFill="1" applyBorder="1" applyAlignment="1">
      <alignment horizontal="left" vertical="center"/>
    </xf>
    <xf numFmtId="0" fontId="59" fillId="15" borderId="1" xfId="0" applyFont="1" applyFill="1" applyBorder="1" applyAlignment="1">
      <alignment horizontal="left" vertical="top" wrapText="1"/>
    </xf>
    <xf numFmtId="0" fontId="30" fillId="11" borderId="54" xfId="7" applyFont="1" applyFill="1" applyBorder="1" applyAlignment="1">
      <alignment horizontal="center"/>
    </xf>
    <xf numFmtId="0" fontId="30" fillId="11" borderId="53" xfId="7" applyFont="1" applyFill="1" applyBorder="1" applyAlignment="1">
      <alignment horizontal="center"/>
    </xf>
    <xf numFmtId="0" fontId="30" fillId="11" borderId="52" xfId="7" applyFont="1" applyFill="1" applyBorder="1" applyAlignment="1">
      <alignment horizontal="center"/>
    </xf>
    <xf numFmtId="0" fontId="31" fillId="12" borderId="54" xfId="7" applyFont="1" applyFill="1" applyBorder="1" applyAlignment="1">
      <alignment horizontal="center"/>
    </xf>
    <xf numFmtId="0" fontId="31" fillId="12" borderId="53" xfId="7" applyFont="1" applyFill="1" applyBorder="1" applyAlignment="1">
      <alignment horizontal="center"/>
    </xf>
    <xf numFmtId="0" fontId="31" fillId="12" borderId="52" xfId="7" applyFont="1" applyFill="1" applyBorder="1" applyAlignment="1">
      <alignment horizontal="center"/>
    </xf>
    <xf numFmtId="0" fontId="1" fillId="0" borderId="1" xfId="7" applyBorder="1" applyAlignment="1">
      <alignment horizontal="center" vertical="center"/>
    </xf>
    <xf numFmtId="0" fontId="1" fillId="0" borderId="4" xfId="7" applyBorder="1" applyAlignment="1">
      <alignment horizontal="center" vertical="center"/>
    </xf>
    <xf numFmtId="0" fontId="27" fillId="19" borderId="1" xfId="0" applyFont="1" applyFill="1" applyBorder="1" applyAlignment="1">
      <alignment horizontal="center"/>
    </xf>
    <xf numFmtId="0" fontId="33" fillId="0" borderId="1" xfId="0" applyFont="1" applyBorder="1" applyAlignment="1">
      <alignment horizontal="center"/>
    </xf>
    <xf numFmtId="0" fontId="0" fillId="0" borderId="1" xfId="0" applyBorder="1" applyAlignment="1">
      <alignment horizontal="left"/>
    </xf>
    <xf numFmtId="0" fontId="43" fillId="0" borderId="64" xfId="0" applyFont="1" applyBorder="1" applyAlignment="1">
      <alignment vertical="center" wrapText="1"/>
    </xf>
    <xf numFmtId="0" fontId="43" fillId="0" borderId="66" xfId="0" applyFont="1" applyBorder="1" applyAlignment="1">
      <alignment vertical="center" wrapText="1"/>
    </xf>
    <xf numFmtId="0" fontId="43" fillId="0" borderId="62" xfId="0" applyFont="1" applyBorder="1" applyAlignment="1">
      <alignment vertical="center" wrapText="1"/>
    </xf>
  </cellXfs>
  <cellStyles count="10">
    <cellStyle name="Čiarka" xfId="5" builtinId="3"/>
    <cellStyle name="Čiarka 2" xfId="8" xr:uid="{00000000-0005-0000-0000-000001000000}"/>
    <cellStyle name="Normal 2" xfId="1" xr:uid="{00000000-0005-0000-0000-000002000000}"/>
    <cellStyle name="Normal 3" xfId="6" xr:uid="{00000000-0005-0000-0000-000003000000}"/>
    <cellStyle name="Normálna" xfId="0" builtinId="0"/>
    <cellStyle name="Normálna 2" xfId="2" xr:uid="{00000000-0005-0000-0000-000005000000}"/>
    <cellStyle name="Normálna 2 2" xfId="3" xr:uid="{00000000-0005-0000-0000-000006000000}"/>
    <cellStyle name="Normálna 3" xfId="4" xr:uid="{00000000-0005-0000-0000-000007000000}"/>
    <cellStyle name="Normálna 4" xfId="7" xr:uid="{00000000-0005-0000-0000-000008000000}"/>
    <cellStyle name="Normálna 5" xfId="9" xr:uid="{00000000-0005-0000-0000-000009000000}"/>
  </cellStyles>
  <dxfs count="0"/>
  <tableStyles count="0" defaultTableStyle="TableStyleMedium2" defaultPivotStyle="PivotStyleLight16"/>
  <colors>
    <mruColors>
      <color rgb="FF00A1DE"/>
      <color rgb="FF0089C0"/>
      <color rgb="FF72C7E7"/>
      <color rgb="FF9CE200"/>
      <color rgb="FF77AC00"/>
      <color rgb="FF81BC00"/>
      <color rgb="FFBEE100"/>
      <color rgb="FFFBFEDE"/>
      <color rgb="FFEAF7FC"/>
      <color rgb="FF9FE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drawings/drawing1.xml><?xml version="1.0" encoding="utf-8"?>
<xdr:wsDr xmlns:xdr="http://schemas.openxmlformats.org/drawingml/2006/spreadsheetDrawing" xmlns:a="http://schemas.openxmlformats.org/drawingml/2006/main">
  <xdr:twoCellAnchor>
    <xdr:from>
      <xdr:col>7</xdr:col>
      <xdr:colOff>217584</xdr:colOff>
      <xdr:row>65</xdr:row>
      <xdr:rowOff>114301</xdr:rowOff>
    </xdr:from>
    <xdr:to>
      <xdr:col>10</xdr:col>
      <xdr:colOff>544104</xdr:colOff>
      <xdr:row>69</xdr:row>
      <xdr:rowOff>91741</xdr:rowOff>
    </xdr:to>
    <xdr:sp macro="" textlink="">
      <xdr:nvSpPr>
        <xdr:cNvPr id="14" name="Rectangle 10">
          <a:extLst>
            <a:ext uri="{FF2B5EF4-FFF2-40B4-BE49-F238E27FC236}">
              <a16:creationId xmlns:a16="http://schemas.microsoft.com/office/drawing/2014/main" id="{00000000-0008-0000-0300-00000E000000}"/>
            </a:ext>
          </a:extLst>
        </xdr:cNvPr>
        <xdr:cNvSpPr>
          <a:spLocks noChangeArrowheads="1"/>
        </xdr:cNvSpPr>
      </xdr:nvSpPr>
      <xdr:spPr bwMode="auto">
        <a:xfrm>
          <a:off x="8005224" y="22265641"/>
          <a:ext cx="3024000"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Registračné poplatky, správne poplatky, kolky</a:t>
          </a:r>
          <a:r>
            <a:rPr lang="sk-SK" sz="1000" kern="1200" baseline="0">
              <a:solidFill>
                <a:srgbClr val="FFFFFF"/>
              </a:solidFill>
              <a:effectLst/>
              <a:latin typeface="Arial"/>
              <a:ea typeface="Times New Roman"/>
            </a:rPr>
            <a:t> atď.</a:t>
          </a:r>
          <a:endParaRPr lang="en-US" sz="1600">
            <a:effectLst/>
            <a:latin typeface="Times New Roman"/>
            <a:ea typeface="Times New Roman"/>
          </a:endParaRPr>
        </a:p>
      </xdr:txBody>
    </xdr:sp>
    <xdr:clientData/>
  </xdr:twoCellAnchor>
  <xdr:twoCellAnchor>
    <xdr:from>
      <xdr:col>1</xdr:col>
      <xdr:colOff>31751</xdr:colOff>
      <xdr:row>94</xdr:row>
      <xdr:rowOff>84669</xdr:rowOff>
    </xdr:from>
    <xdr:to>
      <xdr:col>3</xdr:col>
      <xdr:colOff>232834</xdr:colOff>
      <xdr:row>97</xdr:row>
      <xdr:rowOff>95249</xdr:rowOff>
    </xdr:to>
    <xdr:sp macro="" textlink="">
      <xdr:nvSpPr>
        <xdr:cNvPr id="32" name="Rectangle 3">
          <a:extLst>
            <a:ext uri="{FF2B5EF4-FFF2-40B4-BE49-F238E27FC236}">
              <a16:creationId xmlns:a16="http://schemas.microsoft.com/office/drawing/2014/main" id="{00000000-0008-0000-0300-000020000000}"/>
            </a:ext>
          </a:extLst>
        </xdr:cNvPr>
        <xdr:cNvSpPr>
          <a:spLocks noChangeArrowheads="1"/>
        </xdr:cNvSpPr>
      </xdr:nvSpPr>
      <xdr:spPr bwMode="auto">
        <a:xfrm>
          <a:off x="441326" y="21068244"/>
          <a:ext cx="3782483" cy="496355"/>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kern="1200">
              <a:solidFill>
                <a:srgbClr val="FFFFFF"/>
              </a:solidFill>
              <a:effectLst/>
              <a:latin typeface="Arial"/>
              <a:ea typeface="Times New Roman"/>
              <a:cs typeface="+mn-cs"/>
            </a:rPr>
            <a:t>Priame náklady na jedného podnikateľa okrem</a:t>
          </a:r>
          <a:r>
            <a:rPr lang="sk-SK" sz="800" kern="1200" baseline="0">
              <a:solidFill>
                <a:srgbClr val="FFFFFF"/>
              </a:solidFill>
              <a:effectLst/>
              <a:latin typeface="Arial"/>
              <a:ea typeface="Times New Roman"/>
              <a:cs typeface="+mn-cs"/>
            </a:rPr>
            <a:t> poplatkov</a:t>
          </a:r>
          <a:endParaRPr lang="en-US" sz="800" kern="1200">
            <a:solidFill>
              <a:srgbClr val="FFFFFF"/>
            </a:solidFill>
            <a:effectLst/>
            <a:latin typeface="Arial"/>
            <a:ea typeface="Times New Roman"/>
            <a:cs typeface="+mn-cs"/>
          </a:endParaRPr>
        </a:p>
      </xdr:txBody>
    </xdr:sp>
    <xdr:clientData/>
  </xdr:twoCellAnchor>
  <xdr:twoCellAnchor>
    <xdr:from>
      <xdr:col>1</xdr:col>
      <xdr:colOff>46568</xdr:colOff>
      <xdr:row>97</xdr:row>
      <xdr:rowOff>141825</xdr:rowOff>
    </xdr:from>
    <xdr:to>
      <xdr:col>3</xdr:col>
      <xdr:colOff>219076</xdr:colOff>
      <xdr:row>100</xdr:row>
      <xdr:rowOff>152405</xdr:rowOff>
    </xdr:to>
    <xdr:sp macro="" textlink="">
      <xdr:nvSpPr>
        <xdr:cNvPr id="33" name="Rectangle 3">
          <a:extLst>
            <a:ext uri="{FF2B5EF4-FFF2-40B4-BE49-F238E27FC236}">
              <a16:creationId xmlns:a16="http://schemas.microsoft.com/office/drawing/2014/main" id="{00000000-0008-0000-0300-000021000000}"/>
            </a:ext>
          </a:extLst>
        </xdr:cNvPr>
        <xdr:cNvSpPr>
          <a:spLocks noChangeArrowheads="1"/>
        </xdr:cNvSpPr>
      </xdr:nvSpPr>
      <xdr:spPr bwMode="auto">
        <a:xfrm>
          <a:off x="465668" y="28114845"/>
          <a:ext cx="4622588" cy="513500"/>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Priame náklady </a:t>
          </a:r>
          <a:r>
            <a:rPr lang="en-US" sz="800" b="1" kern="1200">
              <a:solidFill>
                <a:srgbClr val="FFFFFF"/>
              </a:solidFill>
              <a:effectLst/>
              <a:latin typeface="Arial"/>
              <a:ea typeface="Times New Roman"/>
              <a:cs typeface="+mn-cs"/>
            </a:rPr>
            <a:t>-</a:t>
          </a:r>
          <a:r>
            <a:rPr lang="en-US" sz="800" b="1" kern="1200" baseline="0">
              <a:solidFill>
                <a:srgbClr val="FFFFFF"/>
              </a:solidFill>
              <a:effectLst/>
              <a:latin typeface="Arial"/>
              <a:ea typeface="Times New Roman"/>
              <a:cs typeface="+mn-cs"/>
            </a:rPr>
            <a:t> in</a:t>
          </a:r>
          <a:r>
            <a:rPr lang="sk-SK" sz="800" b="1" kern="1200" baseline="0">
              <a:solidFill>
                <a:srgbClr val="FFFFFF"/>
              </a:solidFill>
              <a:effectLst/>
              <a:latin typeface="Arial"/>
              <a:ea typeface="Times New Roman"/>
              <a:cs typeface="+mn-cs"/>
            </a:rPr>
            <a:t>é</a:t>
          </a:r>
          <a:r>
            <a:rPr lang="en-US" sz="800" b="1" kern="1200" baseline="0">
              <a:solidFill>
                <a:srgbClr val="FFFFFF"/>
              </a:solidFill>
              <a:effectLst/>
              <a:latin typeface="Arial"/>
              <a:ea typeface="Times New Roman"/>
              <a:cs typeface="+mn-cs"/>
            </a:rPr>
            <a:t> poplatk</a:t>
          </a:r>
          <a:r>
            <a:rPr lang="sk-SK" sz="800" b="1" kern="1200" baseline="0">
              <a:solidFill>
                <a:srgbClr val="FFFFFF"/>
              </a:solidFill>
              <a:effectLst/>
              <a:latin typeface="Arial"/>
              <a:ea typeface="Times New Roman"/>
              <a:cs typeface="+mn-cs"/>
            </a:rPr>
            <a:t>y</a:t>
          </a:r>
        </a:p>
        <a:p>
          <a:pPr marL="0" indent="0" algn="ctr" fontAlgn="base">
            <a:spcAft>
              <a:spcPts val="0"/>
            </a:spcAft>
          </a:pPr>
          <a:r>
            <a:rPr lang="en-US" sz="800" b="1" kern="1200" baseline="0">
              <a:solidFill>
                <a:srgbClr val="FFFFFF"/>
              </a:solidFill>
              <a:effectLst/>
              <a:latin typeface="Arial"/>
              <a:ea typeface="Times New Roman"/>
              <a:cs typeface="+mn-cs"/>
            </a:rPr>
            <a:t> </a:t>
          </a:r>
          <a:endParaRPr lang="sk-SK" sz="800" b="1" kern="1200" baseline="0">
            <a:solidFill>
              <a:srgbClr val="FFFFFF"/>
            </a:solidFill>
            <a:effectLst/>
            <a:latin typeface="Arial"/>
            <a:ea typeface="Times New Roman"/>
            <a:cs typeface="+mn-cs"/>
          </a:endParaRPr>
        </a:p>
        <a:p>
          <a:pPr marL="0" indent="0" algn="ctr" fontAlgn="base">
            <a:spcAft>
              <a:spcPts val="0"/>
            </a:spcAft>
          </a:pPr>
          <a:r>
            <a:rPr lang="sk-SK" sz="800" b="0" i="1" kern="1200" baseline="0">
              <a:solidFill>
                <a:srgbClr val="FFFFFF"/>
              </a:solidFill>
              <a:effectLst/>
              <a:latin typeface="Arial"/>
              <a:ea typeface="Times New Roman"/>
              <a:cs typeface="+mn-cs"/>
            </a:rPr>
            <a:t>n</a:t>
          </a:r>
          <a:r>
            <a:rPr lang="sk-SK" sz="800" b="0" i="1" kern="1200">
              <a:solidFill>
                <a:srgbClr val="FFFFFF"/>
              </a:solidFill>
              <a:effectLst/>
              <a:latin typeface="Arial"/>
              <a:ea typeface="Times New Roman"/>
              <a:cs typeface="+mn-cs"/>
            </a:rPr>
            <a:t>a jedného podnikateľa </a:t>
          </a:r>
          <a:endParaRPr lang="en-US" sz="800" b="0" i="1" kern="1200">
            <a:solidFill>
              <a:srgbClr val="FFFFFF"/>
            </a:solidFill>
            <a:effectLst/>
            <a:latin typeface="Arial"/>
            <a:ea typeface="Times New Roman"/>
            <a:cs typeface="+mn-cs"/>
          </a:endParaRPr>
        </a:p>
      </xdr:txBody>
    </xdr:sp>
    <xdr:clientData/>
  </xdr:twoCellAnchor>
  <xdr:twoCellAnchor>
    <xdr:from>
      <xdr:col>1</xdr:col>
      <xdr:colOff>32604</xdr:colOff>
      <xdr:row>104</xdr:row>
      <xdr:rowOff>143944</xdr:rowOff>
    </xdr:from>
    <xdr:to>
      <xdr:col>3</xdr:col>
      <xdr:colOff>225213</xdr:colOff>
      <xdr:row>107</xdr:row>
      <xdr:rowOff>142713</xdr:rowOff>
    </xdr:to>
    <xdr:sp macro="" textlink="">
      <xdr:nvSpPr>
        <xdr:cNvPr id="34" name="Rectangle 3">
          <a:extLst>
            <a:ext uri="{FF2B5EF4-FFF2-40B4-BE49-F238E27FC236}">
              <a16:creationId xmlns:a16="http://schemas.microsoft.com/office/drawing/2014/main" id="{00000000-0008-0000-0300-000022000000}"/>
            </a:ext>
          </a:extLst>
        </xdr:cNvPr>
        <xdr:cNvSpPr>
          <a:spLocks noChangeArrowheads="1"/>
        </xdr:cNvSpPr>
      </xdr:nvSpPr>
      <xdr:spPr bwMode="auto">
        <a:xfrm>
          <a:off x="451704" y="29290444"/>
          <a:ext cx="4642689" cy="501689"/>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Iné nepriame náklady</a:t>
          </a:r>
        </a:p>
        <a:p>
          <a:pPr marL="0" indent="0" algn="ctr" fontAlgn="base">
            <a:spcAft>
              <a:spcPts val="0"/>
            </a:spcAft>
          </a:pPr>
          <a:r>
            <a:rPr lang="sk-SK" sz="800" kern="1200">
              <a:solidFill>
                <a:srgbClr val="FFFFFF"/>
              </a:solidFill>
              <a:effectLst/>
              <a:latin typeface="Arial"/>
              <a:ea typeface="Times New Roman"/>
              <a:cs typeface="+mn-cs"/>
            </a:rPr>
            <a:t> </a:t>
          </a:r>
          <a:endParaRPr lang="sk-SK" sz="800" b="1" kern="1200">
            <a:solidFill>
              <a:srgbClr val="FFFFFF"/>
            </a:solidFill>
            <a:effectLst/>
            <a:latin typeface="Arial"/>
            <a:ea typeface="Times New Roman"/>
            <a:cs typeface="+mn-cs"/>
          </a:endParaRPr>
        </a:p>
        <a:p>
          <a:pPr marL="0" indent="0" algn="ctr" fontAlgn="base">
            <a:spcAft>
              <a:spcPts val="0"/>
            </a:spcAft>
          </a:pPr>
          <a:r>
            <a:rPr lang="sk-SK" sz="800" i="1" kern="1200">
              <a:solidFill>
                <a:srgbClr val="FFFFFF"/>
              </a:solidFill>
              <a:effectLst/>
              <a:latin typeface="Arial"/>
              <a:ea typeface="Times New Roman"/>
              <a:cs typeface="+mn-cs"/>
            </a:rPr>
            <a:t>na jedného podnikateľa</a:t>
          </a:r>
          <a:r>
            <a:rPr lang="sk-SK" sz="800" kern="1200">
              <a:solidFill>
                <a:srgbClr val="FFFFFF"/>
              </a:solidFill>
              <a:effectLst/>
              <a:latin typeface="Arial"/>
              <a:ea typeface="Times New Roman"/>
              <a:cs typeface="+mn-cs"/>
            </a:rPr>
            <a:t> </a:t>
          </a:r>
          <a:endParaRPr lang="en-US" sz="800" kern="1200">
            <a:solidFill>
              <a:srgbClr val="FFFFFF"/>
            </a:solidFill>
            <a:effectLst/>
            <a:latin typeface="Arial"/>
            <a:ea typeface="Times New Roman"/>
            <a:cs typeface="+mn-cs"/>
          </a:endParaRPr>
        </a:p>
      </xdr:txBody>
    </xdr:sp>
    <xdr:clientData/>
  </xdr:twoCellAnchor>
  <xdr:twoCellAnchor>
    <xdr:from>
      <xdr:col>3</xdr:col>
      <xdr:colOff>496161</xdr:colOff>
      <xdr:row>104</xdr:row>
      <xdr:rowOff>152423</xdr:rowOff>
    </xdr:from>
    <xdr:to>
      <xdr:col>5</xdr:col>
      <xdr:colOff>381867</xdr:colOff>
      <xdr:row>107</xdr:row>
      <xdr:rowOff>151192</xdr:rowOff>
    </xdr:to>
    <xdr:sp macro="" textlink="">
      <xdr:nvSpPr>
        <xdr:cNvPr id="37" name="Rectangle 3">
          <a:extLst>
            <a:ext uri="{FF2B5EF4-FFF2-40B4-BE49-F238E27FC236}">
              <a16:creationId xmlns:a16="http://schemas.microsoft.com/office/drawing/2014/main" id="{00000000-0008-0000-0300-000025000000}"/>
            </a:ext>
          </a:extLst>
        </xdr:cNvPr>
        <xdr:cNvSpPr>
          <a:spLocks noChangeArrowheads="1"/>
        </xdr:cNvSpPr>
      </xdr:nvSpPr>
      <xdr:spPr bwMode="auto">
        <a:xfrm>
          <a:off x="5365341" y="29298923"/>
          <a:ext cx="1295406" cy="501689"/>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Frekvencia</a:t>
          </a:r>
          <a:endParaRPr lang="en-US" sz="800" b="1" kern="1200">
            <a:solidFill>
              <a:srgbClr val="FFFFFF"/>
            </a:solidFill>
            <a:effectLst/>
            <a:latin typeface="Arial"/>
            <a:ea typeface="Times New Roman"/>
            <a:cs typeface="+mn-cs"/>
          </a:endParaRPr>
        </a:p>
      </xdr:txBody>
    </xdr:sp>
    <xdr:clientData/>
  </xdr:twoCellAnchor>
  <xdr:twoCellAnchor>
    <xdr:from>
      <xdr:col>16</xdr:col>
      <xdr:colOff>615918</xdr:colOff>
      <xdr:row>101</xdr:row>
      <xdr:rowOff>153116</xdr:rowOff>
    </xdr:from>
    <xdr:to>
      <xdr:col>17</xdr:col>
      <xdr:colOff>317108</xdr:colOff>
      <xdr:row>103</xdr:row>
      <xdr:rowOff>97546</xdr:rowOff>
    </xdr:to>
    <xdr:sp macro="" textlink="">
      <xdr:nvSpPr>
        <xdr:cNvPr id="50" name="BlokTextu 49">
          <a:extLst>
            <a:ext uri="{FF2B5EF4-FFF2-40B4-BE49-F238E27FC236}">
              <a16:creationId xmlns:a16="http://schemas.microsoft.com/office/drawing/2014/main" id="{00000000-0008-0000-0300-000032000000}"/>
            </a:ext>
          </a:extLst>
        </xdr:cNvPr>
        <xdr:cNvSpPr txBox="1"/>
      </xdr:nvSpPr>
      <xdr:spPr>
        <a:xfrm>
          <a:off x="14850078" y="28796696"/>
          <a:ext cx="326030" cy="2797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a:t>x</a:t>
          </a:r>
        </a:p>
      </xdr:txBody>
    </xdr:sp>
    <xdr:clientData/>
  </xdr:twoCellAnchor>
  <xdr:twoCellAnchor editAs="oneCell">
    <xdr:from>
      <xdr:col>1</xdr:col>
      <xdr:colOff>47625</xdr:colOff>
      <xdr:row>84</xdr:row>
      <xdr:rowOff>0</xdr:rowOff>
    </xdr:from>
    <xdr:to>
      <xdr:col>3</xdr:col>
      <xdr:colOff>75354</xdr:colOff>
      <xdr:row>86</xdr:row>
      <xdr:rowOff>83609</xdr:rowOff>
    </xdr:to>
    <xdr:sp macro="" textlink="">
      <xdr:nvSpPr>
        <xdr:cNvPr id="57" name="AutoShape 1">
          <a:extLst>
            <a:ext uri="{FF2B5EF4-FFF2-40B4-BE49-F238E27FC236}">
              <a16:creationId xmlns:a16="http://schemas.microsoft.com/office/drawing/2014/main" id="{00000000-0008-0000-0300-000039000000}"/>
            </a:ext>
          </a:extLst>
        </xdr:cNvPr>
        <xdr:cNvSpPr>
          <a:spLocks noChangeAspect="1" noChangeArrowheads="1"/>
        </xdr:cNvSpPr>
      </xdr:nvSpPr>
      <xdr:spPr bwMode="auto">
        <a:xfrm>
          <a:off x="457200" y="18859500"/>
          <a:ext cx="4363509" cy="407459"/>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42333</xdr:colOff>
      <xdr:row>110</xdr:row>
      <xdr:rowOff>148166</xdr:rowOff>
    </xdr:from>
    <xdr:to>
      <xdr:col>2</xdr:col>
      <xdr:colOff>4233</xdr:colOff>
      <xdr:row>113</xdr:row>
      <xdr:rowOff>117686</xdr:rowOff>
    </xdr:to>
    <xdr:grpSp>
      <xdr:nvGrpSpPr>
        <xdr:cNvPr id="59" name="Skupina 58">
          <a:extLst>
            <a:ext uri="{FF2B5EF4-FFF2-40B4-BE49-F238E27FC236}">
              <a16:creationId xmlns:a16="http://schemas.microsoft.com/office/drawing/2014/main" id="{00000000-0008-0000-0300-00003B000000}"/>
            </a:ext>
          </a:extLst>
        </xdr:cNvPr>
        <xdr:cNvGrpSpPr/>
      </xdr:nvGrpSpPr>
      <xdr:grpSpPr>
        <a:xfrm>
          <a:off x="464396" y="34248936"/>
          <a:ext cx="3016956" cy="455083"/>
          <a:chOff x="0" y="0"/>
          <a:chExt cx="2838450" cy="445770"/>
        </a:xfrm>
      </xdr:grpSpPr>
      <xdr:sp macro="" textlink="">
        <xdr:nvSpPr>
          <xdr:cNvPr id="60" name="Textové pole 2">
            <a:extLst>
              <a:ext uri="{FF2B5EF4-FFF2-40B4-BE49-F238E27FC236}">
                <a16:creationId xmlns:a16="http://schemas.microsoft.com/office/drawing/2014/main" id="{00000000-0008-0000-0300-00003C000000}"/>
              </a:ext>
            </a:extLst>
          </xdr:cNvPr>
          <xdr:cNvSpPr txBox="1">
            <a:spLocks noChangeArrowheads="1"/>
          </xdr:cNvSpPr>
        </xdr:nvSpPr>
        <xdr:spPr bwMode="auto">
          <a:xfrm>
            <a:off x="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Čas</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61" name="Textové pole 2">
            <a:extLst>
              <a:ext uri="{FF2B5EF4-FFF2-40B4-BE49-F238E27FC236}">
                <a16:creationId xmlns:a16="http://schemas.microsoft.com/office/drawing/2014/main" id="{00000000-0008-0000-0300-00003D000000}"/>
              </a:ext>
            </a:extLst>
          </xdr:cNvPr>
          <xdr:cNvSpPr txBox="1">
            <a:spLocks noChangeArrowheads="1"/>
          </xdr:cNvSpPr>
        </xdr:nvSpPr>
        <xdr:spPr bwMode="auto">
          <a:xfrm>
            <a:off x="816890" y="71529"/>
            <a:ext cx="100965" cy="304800"/>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62" name="Textové pole 2">
            <a:extLst>
              <a:ext uri="{FF2B5EF4-FFF2-40B4-BE49-F238E27FC236}">
                <a16:creationId xmlns:a16="http://schemas.microsoft.com/office/drawing/2014/main" id="{00000000-0008-0000-0300-00003E000000}"/>
              </a:ext>
            </a:extLst>
          </xdr:cNvPr>
          <xdr:cNvSpPr txBox="1">
            <a:spLocks noChangeArrowheads="1"/>
          </xdr:cNvSpPr>
        </xdr:nvSpPr>
        <xdr:spPr bwMode="auto">
          <a:xfrm>
            <a:off x="105727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Tarifa *</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63" name="Textové pole 2">
            <a:extLst>
              <a:ext uri="{FF2B5EF4-FFF2-40B4-BE49-F238E27FC236}">
                <a16:creationId xmlns:a16="http://schemas.microsoft.com/office/drawing/2014/main" id="{00000000-0008-0000-0300-00003F000000}"/>
              </a:ext>
            </a:extLst>
          </xdr:cNvPr>
          <xdr:cNvSpPr txBox="1">
            <a:spLocks noChangeArrowheads="1"/>
          </xdr:cNvSpPr>
        </xdr:nvSpPr>
        <xdr:spPr bwMode="auto">
          <a:xfrm>
            <a:off x="1874164" y="71529"/>
            <a:ext cx="85090" cy="342900"/>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64" name="Textové pole 2">
            <a:extLst>
              <a:ext uri="{FF2B5EF4-FFF2-40B4-BE49-F238E27FC236}">
                <a16:creationId xmlns:a16="http://schemas.microsoft.com/office/drawing/2014/main" id="{00000000-0008-0000-0300-000040000000}"/>
              </a:ext>
            </a:extLst>
          </xdr:cNvPr>
          <xdr:cNvSpPr txBox="1">
            <a:spLocks noChangeArrowheads="1"/>
          </xdr:cNvSpPr>
        </xdr:nvSpPr>
        <xdr:spPr bwMode="auto">
          <a:xfrm>
            <a:off x="210502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Frekvencia</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grpSp>
    <xdr:clientData/>
  </xdr:twoCellAnchor>
  <xdr:twoCellAnchor>
    <xdr:from>
      <xdr:col>10</xdr:col>
      <xdr:colOff>21166</xdr:colOff>
      <xdr:row>110</xdr:row>
      <xdr:rowOff>84667</xdr:rowOff>
    </xdr:from>
    <xdr:to>
      <xdr:col>16</xdr:col>
      <xdr:colOff>310091</xdr:colOff>
      <xdr:row>113</xdr:row>
      <xdr:rowOff>54187</xdr:rowOff>
    </xdr:to>
    <xdr:grpSp>
      <xdr:nvGrpSpPr>
        <xdr:cNvPr id="65" name="Skupina 64">
          <a:extLst>
            <a:ext uri="{FF2B5EF4-FFF2-40B4-BE49-F238E27FC236}">
              <a16:creationId xmlns:a16="http://schemas.microsoft.com/office/drawing/2014/main" id="{00000000-0008-0000-0300-000041000000}"/>
            </a:ext>
          </a:extLst>
        </xdr:cNvPr>
        <xdr:cNvGrpSpPr/>
      </xdr:nvGrpSpPr>
      <xdr:grpSpPr>
        <a:xfrm>
          <a:off x="10536484" y="34182897"/>
          <a:ext cx="4095115" cy="455083"/>
          <a:chOff x="0" y="0"/>
          <a:chExt cx="3971925" cy="445770"/>
        </a:xfrm>
      </xdr:grpSpPr>
      <xdr:sp macro="" textlink="">
        <xdr:nvSpPr>
          <xdr:cNvPr id="66" name="Textové pole 2">
            <a:extLst>
              <a:ext uri="{FF2B5EF4-FFF2-40B4-BE49-F238E27FC236}">
                <a16:creationId xmlns:a16="http://schemas.microsoft.com/office/drawing/2014/main" id="{00000000-0008-0000-0300-000042000000}"/>
              </a:ext>
            </a:extLst>
          </xdr:cNvPr>
          <xdr:cNvSpPr txBox="1">
            <a:spLocks noChangeArrowheads="1"/>
          </xdr:cNvSpPr>
        </xdr:nvSpPr>
        <xdr:spPr bwMode="auto">
          <a:xfrm>
            <a:off x="3105150" y="0"/>
            <a:ext cx="86677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Počet dotknutých subjektov</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grpSp>
        <xdr:nvGrpSpPr>
          <xdr:cNvPr id="67" name="Skupina 66">
            <a:extLst>
              <a:ext uri="{FF2B5EF4-FFF2-40B4-BE49-F238E27FC236}">
                <a16:creationId xmlns:a16="http://schemas.microsoft.com/office/drawing/2014/main" id="{00000000-0008-0000-0300-000043000000}"/>
              </a:ext>
            </a:extLst>
          </xdr:cNvPr>
          <xdr:cNvGrpSpPr/>
        </xdr:nvGrpSpPr>
        <xdr:grpSpPr>
          <a:xfrm>
            <a:off x="0" y="0"/>
            <a:ext cx="3022302" cy="445770"/>
            <a:chOff x="0" y="0"/>
            <a:chExt cx="3022302" cy="445770"/>
          </a:xfrm>
        </xdr:grpSpPr>
        <xdr:sp macro="" textlink="">
          <xdr:nvSpPr>
            <xdr:cNvPr id="68" name="Textové pole 2">
              <a:extLst>
                <a:ext uri="{FF2B5EF4-FFF2-40B4-BE49-F238E27FC236}">
                  <a16:creationId xmlns:a16="http://schemas.microsoft.com/office/drawing/2014/main" id="{00000000-0008-0000-0300-000044000000}"/>
                </a:ext>
              </a:extLst>
            </xdr:cNvPr>
            <xdr:cNvSpPr txBox="1">
              <a:spLocks noChangeArrowheads="1"/>
            </xdr:cNvSpPr>
          </xdr:nvSpPr>
          <xdr:spPr bwMode="auto">
            <a:xfrm>
              <a:off x="798071" y="95250"/>
              <a:ext cx="100965" cy="304800"/>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69" name="Textové pole 2">
              <a:extLst>
                <a:ext uri="{FF2B5EF4-FFF2-40B4-BE49-F238E27FC236}">
                  <a16:creationId xmlns:a16="http://schemas.microsoft.com/office/drawing/2014/main" id="{00000000-0008-0000-0300-000045000000}"/>
                </a:ext>
              </a:extLst>
            </xdr:cNvPr>
            <xdr:cNvSpPr txBox="1">
              <a:spLocks noChangeArrowheads="1"/>
            </xdr:cNvSpPr>
          </xdr:nvSpPr>
          <xdr:spPr bwMode="auto">
            <a:xfrm>
              <a:off x="1866278" y="85725"/>
              <a:ext cx="85090" cy="342900"/>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70" name="Textové pole 2">
              <a:extLst>
                <a:ext uri="{FF2B5EF4-FFF2-40B4-BE49-F238E27FC236}">
                  <a16:creationId xmlns:a16="http://schemas.microsoft.com/office/drawing/2014/main" id="{00000000-0008-0000-0300-000046000000}"/>
                </a:ext>
              </a:extLst>
            </xdr:cNvPr>
            <xdr:cNvSpPr txBox="1">
              <a:spLocks noChangeArrowheads="1"/>
            </xdr:cNvSpPr>
          </xdr:nvSpPr>
          <xdr:spPr bwMode="auto">
            <a:xfrm>
              <a:off x="2821428" y="95250"/>
              <a:ext cx="200874" cy="257175"/>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71" name="Textové pole 2">
              <a:extLst>
                <a:ext uri="{FF2B5EF4-FFF2-40B4-BE49-F238E27FC236}">
                  <a16:creationId xmlns:a16="http://schemas.microsoft.com/office/drawing/2014/main" id="{00000000-0008-0000-0300-000047000000}"/>
                </a:ext>
              </a:extLst>
            </xdr:cNvPr>
            <xdr:cNvSpPr txBox="1">
              <a:spLocks noChangeArrowheads="1"/>
            </xdr:cNvSpPr>
          </xdr:nvSpPr>
          <xdr:spPr bwMode="auto">
            <a:xfrm>
              <a:off x="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Čas</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72" name="Textové pole 2">
              <a:extLst>
                <a:ext uri="{FF2B5EF4-FFF2-40B4-BE49-F238E27FC236}">
                  <a16:creationId xmlns:a16="http://schemas.microsoft.com/office/drawing/2014/main" id="{00000000-0008-0000-0300-000048000000}"/>
                </a:ext>
              </a:extLst>
            </xdr:cNvPr>
            <xdr:cNvSpPr txBox="1">
              <a:spLocks noChangeArrowheads="1"/>
            </xdr:cNvSpPr>
          </xdr:nvSpPr>
          <xdr:spPr bwMode="auto">
            <a:xfrm>
              <a:off x="104775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Tarifa *</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73" name="Textové pole 2">
              <a:extLst>
                <a:ext uri="{FF2B5EF4-FFF2-40B4-BE49-F238E27FC236}">
                  <a16:creationId xmlns:a16="http://schemas.microsoft.com/office/drawing/2014/main" id="{00000000-0008-0000-0300-000049000000}"/>
                </a:ext>
              </a:extLst>
            </xdr:cNvPr>
            <xdr:cNvSpPr txBox="1">
              <a:spLocks noChangeArrowheads="1"/>
            </xdr:cNvSpPr>
          </xdr:nvSpPr>
          <xdr:spPr bwMode="auto">
            <a:xfrm>
              <a:off x="206692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Frekvencia</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grpSp>
    </xdr:grpSp>
    <xdr:clientData/>
  </xdr:twoCellAnchor>
  <xdr:twoCellAnchor editAs="oneCell">
    <xdr:from>
      <xdr:col>1</xdr:col>
      <xdr:colOff>228600</xdr:colOff>
      <xdr:row>118</xdr:row>
      <xdr:rowOff>9525</xdr:rowOff>
    </xdr:from>
    <xdr:to>
      <xdr:col>2</xdr:col>
      <xdr:colOff>1120140</xdr:colOff>
      <xdr:row>120</xdr:row>
      <xdr:rowOff>142875</xdr:rowOff>
    </xdr:to>
    <xdr:sp macro="" textlink="">
      <xdr:nvSpPr>
        <xdr:cNvPr id="74" name="AutoShape 1">
          <a:extLst>
            <a:ext uri="{FF2B5EF4-FFF2-40B4-BE49-F238E27FC236}">
              <a16:creationId xmlns:a16="http://schemas.microsoft.com/office/drawing/2014/main" id="{00000000-0008-0000-0300-00004A000000}"/>
            </a:ext>
          </a:extLst>
        </xdr:cNvPr>
        <xdr:cNvSpPr>
          <a:spLocks noChangeAspect="1" noChangeArrowheads="1"/>
        </xdr:cNvSpPr>
      </xdr:nvSpPr>
      <xdr:spPr bwMode="auto">
        <a:xfrm>
          <a:off x="638175" y="24660225"/>
          <a:ext cx="3848100" cy="4572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56726</xdr:colOff>
      <xdr:row>73</xdr:row>
      <xdr:rowOff>125768</xdr:rowOff>
    </xdr:from>
    <xdr:to>
      <xdr:col>1</xdr:col>
      <xdr:colOff>2420540</xdr:colOff>
      <xdr:row>77</xdr:row>
      <xdr:rowOff>137861</xdr:rowOff>
    </xdr:to>
    <xdr:sp macro="" textlink="">
      <xdr:nvSpPr>
        <xdr:cNvPr id="76" name="Rectangle 2">
          <a:extLst>
            <a:ext uri="{FF2B5EF4-FFF2-40B4-BE49-F238E27FC236}">
              <a16:creationId xmlns:a16="http://schemas.microsoft.com/office/drawing/2014/main" id="{00000000-0008-0000-0300-00004C000000}"/>
            </a:ext>
          </a:extLst>
        </xdr:cNvPr>
        <xdr:cNvSpPr>
          <a:spLocks noChangeArrowheads="1"/>
        </xdr:cNvSpPr>
      </xdr:nvSpPr>
      <xdr:spPr bwMode="auto">
        <a:xfrm>
          <a:off x="475826" y="23618228"/>
          <a:ext cx="2363814" cy="682653"/>
        </a:xfrm>
        <a:prstGeom prst="rect">
          <a:avLst/>
        </a:prstGeom>
        <a:solidFill>
          <a:schemeClr val="accent4">
            <a:lumMod val="75000"/>
          </a:schemeClr>
        </a:solidFill>
        <a:ln w="9525">
          <a:noFill/>
          <a:miter lim="800000"/>
          <a:headEnd/>
          <a:tailEnd/>
        </a:ln>
      </xdr:spPr>
      <xdr:txBody>
        <a:bodyPr wrap="square" lIns="36000" tIns="36000" rIns="36000" bIns="36000" anchor="ctr"/>
        <a:lstStyle/>
        <a:p>
          <a:pPr algn="ctr" fontAlgn="base">
            <a:spcAft>
              <a:spcPts val="0"/>
            </a:spcAft>
          </a:pPr>
          <a:r>
            <a:rPr lang="sk-SK" sz="1000" i="0" kern="1200">
              <a:solidFill>
                <a:srgbClr val="FFFFFF"/>
              </a:solidFill>
              <a:effectLst/>
              <a:latin typeface="Arial"/>
              <a:ea typeface="Times New Roman"/>
            </a:rPr>
            <a:t>Celkové náklady spojené s plnením povinností vyplývajúcich podnikateľom z regulácie</a:t>
          </a:r>
          <a:endParaRPr lang="en-US" sz="1600" i="0">
            <a:effectLst/>
            <a:latin typeface="Times New Roman"/>
            <a:ea typeface="Times New Roman"/>
          </a:endParaRPr>
        </a:p>
      </xdr:txBody>
    </xdr:sp>
    <xdr:clientData/>
  </xdr:twoCellAnchor>
  <xdr:twoCellAnchor>
    <xdr:from>
      <xdr:col>1</xdr:col>
      <xdr:colOff>2982044</xdr:colOff>
      <xdr:row>82</xdr:row>
      <xdr:rowOff>20231</xdr:rowOff>
    </xdr:from>
    <xdr:to>
      <xdr:col>4</xdr:col>
      <xdr:colOff>67123</xdr:colOff>
      <xdr:row>86</xdr:row>
      <xdr:rowOff>12911</xdr:rowOff>
    </xdr:to>
    <xdr:sp macro="" textlink="">
      <xdr:nvSpPr>
        <xdr:cNvPr id="77" name="Rectangle 3">
          <a:extLst>
            <a:ext uri="{FF2B5EF4-FFF2-40B4-BE49-F238E27FC236}">
              <a16:creationId xmlns:a16="http://schemas.microsoft.com/office/drawing/2014/main" id="{00000000-0008-0000-0300-00004D000000}"/>
            </a:ext>
          </a:extLst>
        </xdr:cNvPr>
        <xdr:cNvSpPr>
          <a:spLocks noChangeArrowheads="1"/>
        </xdr:cNvSpPr>
      </xdr:nvSpPr>
      <xdr:spPr bwMode="auto">
        <a:xfrm>
          <a:off x="3401144" y="25021451"/>
          <a:ext cx="2159999" cy="648000"/>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Administratívne náklady</a:t>
          </a:r>
          <a:endParaRPr lang="en-US" sz="1600">
            <a:effectLst/>
            <a:latin typeface="Times New Roman"/>
            <a:ea typeface="Times New Roman"/>
          </a:endParaRPr>
        </a:p>
      </xdr:txBody>
    </xdr:sp>
    <xdr:clientData/>
  </xdr:twoCellAnchor>
  <xdr:twoCellAnchor>
    <xdr:from>
      <xdr:col>1</xdr:col>
      <xdr:colOff>2969779</xdr:colOff>
      <xdr:row>64</xdr:row>
      <xdr:rowOff>46088</xdr:rowOff>
    </xdr:from>
    <xdr:to>
      <xdr:col>4</xdr:col>
      <xdr:colOff>54858</xdr:colOff>
      <xdr:row>68</xdr:row>
      <xdr:rowOff>23528</xdr:rowOff>
    </xdr:to>
    <xdr:sp macro="" textlink="">
      <xdr:nvSpPr>
        <xdr:cNvPr id="78" name="Rectangle 4">
          <a:extLst>
            <a:ext uri="{FF2B5EF4-FFF2-40B4-BE49-F238E27FC236}">
              <a16:creationId xmlns:a16="http://schemas.microsoft.com/office/drawing/2014/main" id="{00000000-0008-0000-0300-00004E000000}"/>
            </a:ext>
          </a:extLst>
        </xdr:cNvPr>
        <xdr:cNvSpPr>
          <a:spLocks noChangeArrowheads="1"/>
        </xdr:cNvSpPr>
      </xdr:nvSpPr>
      <xdr:spPr bwMode="auto">
        <a:xfrm>
          <a:off x="3388879" y="22029788"/>
          <a:ext cx="2159999"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Priame finančné náklady </a:t>
          </a:r>
          <a:endParaRPr lang="en-US" sz="1600">
            <a:effectLst/>
            <a:latin typeface="Times New Roman"/>
            <a:ea typeface="Times New Roman"/>
          </a:endParaRPr>
        </a:p>
      </xdr:txBody>
    </xdr:sp>
    <xdr:clientData/>
  </xdr:twoCellAnchor>
  <xdr:twoCellAnchor>
    <xdr:from>
      <xdr:col>1</xdr:col>
      <xdr:colOff>2977401</xdr:colOff>
      <xdr:row>73</xdr:row>
      <xdr:rowOff>152198</xdr:rowOff>
    </xdr:from>
    <xdr:to>
      <xdr:col>4</xdr:col>
      <xdr:colOff>62480</xdr:colOff>
      <xdr:row>77</xdr:row>
      <xdr:rowOff>129638</xdr:rowOff>
    </xdr:to>
    <xdr:sp macro="" textlink="">
      <xdr:nvSpPr>
        <xdr:cNvPr id="79" name="Rectangle 5">
          <a:extLst>
            <a:ext uri="{FF2B5EF4-FFF2-40B4-BE49-F238E27FC236}">
              <a16:creationId xmlns:a16="http://schemas.microsoft.com/office/drawing/2014/main" id="{00000000-0008-0000-0300-00004F000000}"/>
            </a:ext>
          </a:extLst>
        </xdr:cNvPr>
        <xdr:cNvSpPr>
          <a:spLocks noChangeArrowheads="1"/>
        </xdr:cNvSpPr>
      </xdr:nvSpPr>
      <xdr:spPr bwMode="auto">
        <a:xfrm>
          <a:off x="3396501" y="23644658"/>
          <a:ext cx="2159999"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Nepriame finančné náklady</a:t>
          </a:r>
          <a:endParaRPr lang="en-US" sz="1600">
            <a:effectLst/>
            <a:latin typeface="Times New Roman"/>
            <a:ea typeface="Times New Roman"/>
          </a:endParaRPr>
        </a:p>
      </xdr:txBody>
    </xdr:sp>
    <xdr:clientData/>
  </xdr:twoCellAnchor>
  <xdr:twoCellAnchor>
    <xdr:from>
      <xdr:col>7</xdr:col>
      <xdr:colOff>237574</xdr:colOff>
      <xdr:row>76</xdr:row>
      <xdr:rowOff>69104</xdr:rowOff>
    </xdr:from>
    <xdr:to>
      <xdr:col>10</xdr:col>
      <xdr:colOff>564094</xdr:colOff>
      <xdr:row>80</xdr:row>
      <xdr:rowOff>46544</xdr:rowOff>
    </xdr:to>
    <xdr:sp macro="" textlink="">
      <xdr:nvSpPr>
        <xdr:cNvPr id="83" name="Rectangle 9">
          <a:extLst>
            <a:ext uri="{FF2B5EF4-FFF2-40B4-BE49-F238E27FC236}">
              <a16:creationId xmlns:a16="http://schemas.microsoft.com/office/drawing/2014/main" id="{00000000-0008-0000-0300-000053000000}"/>
            </a:ext>
          </a:extLst>
        </xdr:cNvPr>
        <xdr:cNvSpPr>
          <a:spLocks noChangeArrowheads="1"/>
        </xdr:cNvSpPr>
      </xdr:nvSpPr>
      <xdr:spPr bwMode="auto">
        <a:xfrm>
          <a:off x="8025214" y="24064484"/>
          <a:ext cx="3024000"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Školenia, investície do vybavenia  (registračná pokladňa, IT a pod.)</a:t>
          </a:r>
          <a:r>
            <a:rPr lang="sk-SK" sz="1000" kern="1200" baseline="0">
              <a:solidFill>
                <a:srgbClr val="FFFFFF"/>
              </a:solidFill>
              <a:effectLst/>
              <a:latin typeface="Arial"/>
              <a:ea typeface="Times New Roman"/>
            </a:rPr>
            <a:t>.</a:t>
          </a:r>
          <a:r>
            <a:rPr lang="sk-SK" sz="1000" kern="1200">
              <a:solidFill>
                <a:srgbClr val="FFFFFF"/>
              </a:solidFill>
              <a:effectLst/>
              <a:latin typeface="Arial"/>
              <a:ea typeface="Times New Roman"/>
            </a:rPr>
            <a:t> </a:t>
          </a:r>
          <a:endParaRPr lang="en-US" sz="1600">
            <a:effectLst/>
            <a:latin typeface="Times New Roman"/>
            <a:ea typeface="Times New Roman"/>
          </a:endParaRPr>
        </a:p>
      </xdr:txBody>
    </xdr:sp>
    <xdr:clientData/>
  </xdr:twoCellAnchor>
  <xdr:twoCellAnchor>
    <xdr:from>
      <xdr:col>4</xdr:col>
      <xdr:colOff>338868</xdr:colOff>
      <xdr:row>60</xdr:row>
      <xdr:rowOff>145682</xdr:rowOff>
    </xdr:from>
    <xdr:to>
      <xdr:col>6</xdr:col>
      <xdr:colOff>614088</xdr:colOff>
      <xdr:row>64</xdr:row>
      <xdr:rowOff>123122</xdr:rowOff>
    </xdr:to>
    <xdr:sp macro="" textlink="">
      <xdr:nvSpPr>
        <xdr:cNvPr id="84" name="Rectangle 10">
          <a:extLst>
            <a:ext uri="{FF2B5EF4-FFF2-40B4-BE49-F238E27FC236}">
              <a16:creationId xmlns:a16="http://schemas.microsoft.com/office/drawing/2014/main" id="{00000000-0008-0000-0300-000054000000}"/>
            </a:ext>
          </a:extLst>
        </xdr:cNvPr>
        <xdr:cNvSpPr>
          <a:spLocks noChangeArrowheads="1"/>
        </xdr:cNvSpPr>
      </xdr:nvSpPr>
      <xdr:spPr bwMode="auto">
        <a:xfrm>
          <a:off x="5832888" y="21458822"/>
          <a:ext cx="1944000"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baseline="0">
              <a:solidFill>
                <a:srgbClr val="FFFFFF"/>
              </a:solidFill>
              <a:effectLst/>
              <a:latin typeface="Arial"/>
              <a:ea typeface="Times New Roman"/>
            </a:rPr>
            <a:t>Dane, odvody, clá a poplatky, ktorých cieľom je znižovať negatívne externality</a:t>
          </a:r>
          <a:endParaRPr lang="en-US" sz="1600">
            <a:effectLst/>
            <a:latin typeface="Times New Roman"/>
            <a:ea typeface="Times New Roman"/>
          </a:endParaRPr>
        </a:p>
      </xdr:txBody>
    </xdr:sp>
    <xdr:clientData/>
  </xdr:twoCellAnchor>
  <xdr:twoCellAnchor>
    <xdr:from>
      <xdr:col>4</xdr:col>
      <xdr:colOff>336637</xdr:colOff>
      <xdr:row>82</xdr:row>
      <xdr:rowOff>22413</xdr:rowOff>
    </xdr:from>
    <xdr:to>
      <xdr:col>6</xdr:col>
      <xdr:colOff>611857</xdr:colOff>
      <xdr:row>86</xdr:row>
      <xdr:rowOff>15093</xdr:rowOff>
    </xdr:to>
    <xdr:sp macro="" textlink="">
      <xdr:nvSpPr>
        <xdr:cNvPr id="85" name="Rectangle 11">
          <a:extLst>
            <a:ext uri="{FF2B5EF4-FFF2-40B4-BE49-F238E27FC236}">
              <a16:creationId xmlns:a16="http://schemas.microsoft.com/office/drawing/2014/main" id="{00000000-0008-0000-0300-000055000000}"/>
            </a:ext>
          </a:extLst>
        </xdr:cNvPr>
        <xdr:cNvSpPr>
          <a:spLocks noChangeArrowheads="1"/>
        </xdr:cNvSpPr>
      </xdr:nvSpPr>
      <xdr:spPr bwMode="auto">
        <a:xfrm>
          <a:off x="5830657" y="25023633"/>
          <a:ext cx="1944000" cy="648000"/>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en-US" sz="1000" kern="1200">
              <a:solidFill>
                <a:srgbClr val="FFFFFF"/>
              </a:solidFill>
              <a:effectLst/>
              <a:latin typeface="Arial"/>
              <a:ea typeface="Times New Roman"/>
            </a:rPr>
            <a:t>O</a:t>
          </a:r>
          <a:r>
            <a:rPr lang="sk-SK" sz="1000" kern="1200">
              <a:solidFill>
                <a:srgbClr val="FFFFFF"/>
              </a:solidFill>
              <a:effectLst/>
              <a:latin typeface="Arial"/>
              <a:ea typeface="Times New Roman"/>
            </a:rPr>
            <a:t>cenenie času stráveného plnením administratívnych úkonov plynúcich z regulácie</a:t>
          </a:r>
          <a:endParaRPr lang="en-US" sz="1600">
            <a:effectLst/>
            <a:latin typeface="Times New Roman"/>
            <a:ea typeface="Times New Roman"/>
          </a:endParaRPr>
        </a:p>
      </xdr:txBody>
    </xdr:sp>
    <xdr:clientData/>
  </xdr:twoCellAnchor>
  <xdr:twoCellAnchor>
    <xdr:from>
      <xdr:col>4</xdr:col>
      <xdr:colOff>347124</xdr:colOff>
      <xdr:row>65</xdr:row>
      <xdr:rowOff>112609</xdr:rowOff>
    </xdr:from>
    <xdr:to>
      <xdr:col>6</xdr:col>
      <xdr:colOff>622344</xdr:colOff>
      <xdr:row>69</xdr:row>
      <xdr:rowOff>90049</xdr:rowOff>
    </xdr:to>
    <xdr:sp macro="" textlink="">
      <xdr:nvSpPr>
        <xdr:cNvPr id="87" name="Rectangle 10">
          <a:extLst>
            <a:ext uri="{FF2B5EF4-FFF2-40B4-BE49-F238E27FC236}">
              <a16:creationId xmlns:a16="http://schemas.microsoft.com/office/drawing/2014/main" id="{00000000-0008-0000-0300-000057000000}"/>
            </a:ext>
          </a:extLst>
        </xdr:cNvPr>
        <xdr:cNvSpPr>
          <a:spLocks noChangeArrowheads="1"/>
        </xdr:cNvSpPr>
      </xdr:nvSpPr>
      <xdr:spPr bwMode="auto">
        <a:xfrm>
          <a:off x="5841144" y="22263949"/>
          <a:ext cx="1944000"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Iné poplatky</a:t>
          </a:r>
          <a:endParaRPr lang="en-US" sz="1600">
            <a:effectLst/>
            <a:latin typeface="Times New Roman"/>
            <a:ea typeface="Times New Roman"/>
          </a:endParaRPr>
        </a:p>
      </xdr:txBody>
    </xdr:sp>
    <xdr:clientData/>
  </xdr:twoCellAnchor>
  <xdr:twoCellAnchor>
    <xdr:from>
      <xdr:col>1</xdr:col>
      <xdr:colOff>8890</xdr:colOff>
      <xdr:row>121</xdr:row>
      <xdr:rowOff>84057</xdr:rowOff>
    </xdr:from>
    <xdr:to>
      <xdr:col>7</xdr:col>
      <xdr:colOff>610568</xdr:colOff>
      <xdr:row>126</xdr:row>
      <xdr:rowOff>155333</xdr:rowOff>
    </xdr:to>
    <xdr:grpSp>
      <xdr:nvGrpSpPr>
        <xdr:cNvPr id="89" name="Skupina 88">
          <a:extLst>
            <a:ext uri="{FF2B5EF4-FFF2-40B4-BE49-F238E27FC236}">
              <a16:creationId xmlns:a16="http://schemas.microsoft.com/office/drawing/2014/main" id="{00000000-0008-0000-0300-000059000000}"/>
            </a:ext>
          </a:extLst>
        </xdr:cNvPr>
        <xdr:cNvGrpSpPr/>
      </xdr:nvGrpSpPr>
      <xdr:grpSpPr>
        <a:xfrm>
          <a:off x="430953" y="36369509"/>
          <a:ext cx="7976004" cy="883935"/>
          <a:chOff x="444500" y="21123818"/>
          <a:chExt cx="6809417" cy="862629"/>
        </a:xfrm>
      </xdr:grpSpPr>
      <xdr:sp macro="" textlink="">
        <xdr:nvSpPr>
          <xdr:cNvPr id="90" name="Rectangle 3">
            <a:extLst>
              <a:ext uri="{FF2B5EF4-FFF2-40B4-BE49-F238E27FC236}">
                <a16:creationId xmlns:a16="http://schemas.microsoft.com/office/drawing/2014/main" id="{00000000-0008-0000-0300-00005A000000}"/>
              </a:ext>
            </a:extLst>
          </xdr:cNvPr>
          <xdr:cNvSpPr>
            <a:spLocks noChangeArrowheads="1"/>
          </xdr:cNvSpPr>
        </xdr:nvSpPr>
        <xdr:spPr bwMode="auto">
          <a:xfrm>
            <a:off x="6177426" y="21123818"/>
            <a:ext cx="1076491" cy="853641"/>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sk-SK" sz="1000" b="1" kern="1200">
                <a:solidFill>
                  <a:srgbClr val="FFFFFF"/>
                </a:solidFill>
                <a:effectLst/>
                <a:latin typeface="Arial"/>
                <a:ea typeface="Times New Roman"/>
              </a:rPr>
              <a:t>Administratívne náklady </a:t>
            </a:r>
          </a:p>
          <a:p>
            <a:pPr algn="ctr" fontAlgn="base">
              <a:spcAft>
                <a:spcPts val="0"/>
              </a:spcAft>
            </a:pPr>
            <a:endParaRPr lang="sk-SK" sz="1000" kern="1200">
              <a:solidFill>
                <a:srgbClr val="FFFFFF"/>
              </a:solidFill>
              <a:effectLst/>
              <a:latin typeface="Arial"/>
              <a:ea typeface="Times New Roman"/>
            </a:endParaRPr>
          </a:p>
          <a:p>
            <a:pPr algn="ctr" fontAlgn="base">
              <a:spcAft>
                <a:spcPts val="0"/>
              </a:spcAft>
            </a:pPr>
            <a:endParaRPr lang="sk-SK" sz="1000" kern="1200">
              <a:solidFill>
                <a:srgbClr val="FFFFFF"/>
              </a:solidFill>
              <a:effectLst/>
              <a:latin typeface="Arial"/>
              <a:ea typeface="Times New Roman"/>
            </a:endParaRPr>
          </a:p>
          <a:p>
            <a:pPr algn="ctr" fontAlgn="base">
              <a:spcAft>
                <a:spcPts val="0"/>
              </a:spcAft>
            </a:pPr>
            <a:r>
              <a:rPr lang="sk-SK" sz="800" i="1" kern="1200">
                <a:solidFill>
                  <a:srgbClr val="FFFFFF"/>
                </a:solidFill>
                <a:effectLst/>
                <a:latin typeface="Arial"/>
                <a:ea typeface="Times New Roman"/>
              </a:rPr>
              <a:t>na jedného podnikateľa</a:t>
            </a:r>
            <a:endParaRPr lang="en-US" sz="800" i="1">
              <a:effectLst/>
              <a:latin typeface="Times New Roman"/>
              <a:ea typeface="Times New Roman"/>
            </a:endParaRPr>
          </a:p>
        </xdr:txBody>
      </xdr:sp>
      <xdr:sp macro="" textlink="">
        <xdr:nvSpPr>
          <xdr:cNvPr id="91" name="Rectangle 3">
            <a:extLst>
              <a:ext uri="{FF2B5EF4-FFF2-40B4-BE49-F238E27FC236}">
                <a16:creationId xmlns:a16="http://schemas.microsoft.com/office/drawing/2014/main" id="{00000000-0008-0000-0300-00005B000000}"/>
              </a:ext>
            </a:extLst>
          </xdr:cNvPr>
          <xdr:cNvSpPr>
            <a:spLocks noChangeArrowheads="1"/>
          </xdr:cNvSpPr>
        </xdr:nvSpPr>
        <xdr:spPr bwMode="auto">
          <a:xfrm>
            <a:off x="444500" y="21124332"/>
            <a:ext cx="1568601" cy="853641"/>
          </a:xfrm>
          <a:prstGeom prst="rect">
            <a:avLst/>
          </a:prstGeom>
          <a:solidFill>
            <a:srgbClr val="0070C0"/>
          </a:solidFill>
          <a:ln w="9525">
            <a:noFill/>
            <a:miter lim="800000"/>
            <a:headEnd/>
            <a:tailEnd/>
          </a:ln>
        </xdr:spPr>
        <xdr:txBody>
          <a:bodyPr wrap="square" lIns="36000" tIns="36000" rIns="36000" bIns="36000" anchor="ctr" anchorCtr="0"/>
          <a:lstStyle/>
          <a:p>
            <a:pPr marL="0" marR="0" indent="0" algn="ctr" defTabSz="914400" eaLnBrk="1" fontAlgn="base" latinLnBrk="0" hangingPunct="1">
              <a:lnSpc>
                <a:spcPct val="100000"/>
              </a:lnSpc>
              <a:spcBef>
                <a:spcPts val="0"/>
              </a:spcBef>
              <a:spcAft>
                <a:spcPts val="0"/>
              </a:spcAft>
              <a:buClrTx/>
              <a:buSzTx/>
              <a:buFontTx/>
              <a:buNone/>
              <a:tabLst/>
              <a:defRPr/>
            </a:pPr>
            <a:endParaRPr lang="sk-SK" sz="800" b="1"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1000" b="1" kern="1200">
                <a:solidFill>
                  <a:srgbClr val="FFFFFF"/>
                </a:solidFill>
                <a:effectLst/>
                <a:latin typeface="Arial"/>
                <a:ea typeface="Times New Roman"/>
                <a:cs typeface="+mn-cs"/>
              </a:rPr>
              <a:t>Priame náklady </a:t>
            </a:r>
          </a:p>
          <a:p>
            <a:pPr marL="0" marR="0" indent="0" algn="ctr" defTabSz="914400" eaLnBrk="1" fontAlgn="base" latinLnBrk="0" hangingPunct="1">
              <a:lnSpc>
                <a:spcPct val="100000"/>
              </a:lnSpc>
              <a:spcBef>
                <a:spcPts val="0"/>
              </a:spcBef>
              <a:spcAft>
                <a:spcPts val="0"/>
              </a:spcAft>
              <a:buClrTx/>
              <a:buSzTx/>
              <a:buFontTx/>
              <a:buNone/>
              <a:tabLst/>
              <a:defRPr/>
            </a:pPr>
            <a:endParaRPr lang="sk-SK" sz="800" b="1"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800" kern="1200">
                <a:solidFill>
                  <a:srgbClr val="FFFFFF"/>
                </a:solidFill>
                <a:effectLst/>
                <a:latin typeface="Arial"/>
                <a:ea typeface="Times New Roman"/>
                <a:cs typeface="+mn-cs"/>
              </a:rPr>
              <a:t>Dane, odvody, clá a poplatky, ktorých cieľom je znižovať negatívne externality)</a:t>
            </a:r>
          </a:p>
          <a:p>
            <a:pPr marL="0" marR="0" indent="0" algn="ctr" defTabSz="914400" eaLnBrk="1" fontAlgn="base" latinLnBrk="0" hangingPunct="1">
              <a:lnSpc>
                <a:spcPct val="100000"/>
              </a:lnSpc>
              <a:spcBef>
                <a:spcPts val="0"/>
              </a:spcBef>
              <a:spcAft>
                <a:spcPts val="0"/>
              </a:spcAft>
              <a:buClrTx/>
              <a:buSzTx/>
              <a:buFontTx/>
              <a:buNone/>
              <a:tabLst/>
              <a:defRPr/>
            </a:pPr>
            <a:r>
              <a:rPr lang="sk-SK" sz="800" kern="1200">
                <a:solidFill>
                  <a:srgbClr val="FFFFFF"/>
                </a:solidFill>
                <a:effectLst/>
                <a:latin typeface="Arial"/>
                <a:ea typeface="Times New Roman"/>
                <a:cs typeface="+mn-cs"/>
              </a:rPr>
              <a:t> </a:t>
            </a:r>
            <a:r>
              <a:rPr lang="sk-SK" sz="800" i="1" kern="1200">
                <a:solidFill>
                  <a:srgbClr val="FFFFFF"/>
                </a:solidFill>
                <a:effectLst/>
                <a:latin typeface="Arial"/>
                <a:ea typeface="Times New Roman"/>
                <a:cs typeface="+mn-cs"/>
              </a:rPr>
              <a:t>na jedného podnikateľa</a:t>
            </a:r>
          </a:p>
          <a:p>
            <a:pPr marL="0" marR="0" indent="0" algn="ctr" defTabSz="914400" eaLnBrk="1" fontAlgn="base" latinLnBrk="0" hangingPunct="1">
              <a:lnSpc>
                <a:spcPct val="100000"/>
              </a:lnSpc>
              <a:spcBef>
                <a:spcPts val="0"/>
              </a:spcBef>
              <a:spcAft>
                <a:spcPts val="0"/>
              </a:spcAft>
              <a:buClrTx/>
              <a:buSzTx/>
              <a:buFontTx/>
              <a:buNone/>
              <a:tabLst/>
              <a:defRPr/>
            </a:pPr>
            <a:endParaRPr lang="sk-SK" sz="800" i="1" kern="1200">
              <a:solidFill>
                <a:srgbClr val="FFFFFF"/>
              </a:solidFill>
              <a:effectLst/>
              <a:latin typeface="Arial"/>
              <a:ea typeface="Times New Roman"/>
              <a:cs typeface="+mn-cs"/>
            </a:endParaRPr>
          </a:p>
        </xdr:txBody>
      </xdr:sp>
      <xdr:sp macro="" textlink="">
        <xdr:nvSpPr>
          <xdr:cNvPr id="92" name="Rectangle 3">
            <a:extLst>
              <a:ext uri="{FF2B5EF4-FFF2-40B4-BE49-F238E27FC236}">
                <a16:creationId xmlns:a16="http://schemas.microsoft.com/office/drawing/2014/main" id="{00000000-0008-0000-0300-00005C000000}"/>
              </a:ext>
            </a:extLst>
          </xdr:cNvPr>
          <xdr:cNvSpPr>
            <a:spLocks noChangeArrowheads="1"/>
          </xdr:cNvSpPr>
        </xdr:nvSpPr>
        <xdr:spPr bwMode="auto">
          <a:xfrm>
            <a:off x="2251868" y="21128570"/>
            <a:ext cx="1076491" cy="853641"/>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1000" b="1" kern="1200">
                <a:solidFill>
                  <a:srgbClr val="FFFFFF"/>
                </a:solidFill>
                <a:effectLst/>
                <a:latin typeface="Arial"/>
                <a:ea typeface="Times New Roman"/>
                <a:cs typeface="+mn-cs"/>
              </a:rPr>
              <a:t>Priame náklady</a:t>
            </a:r>
          </a:p>
          <a:p>
            <a:pPr marL="0" indent="0" algn="ctr" fontAlgn="base">
              <a:spcAft>
                <a:spcPts val="0"/>
              </a:spcAft>
            </a:pPr>
            <a:endParaRPr lang="sk-SK" sz="800" b="1"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 </a:t>
            </a:r>
            <a:r>
              <a:rPr lang="sk-SK" sz="800" kern="1200" baseline="0">
                <a:solidFill>
                  <a:srgbClr val="FFFFFF"/>
                </a:solidFill>
                <a:effectLst/>
                <a:latin typeface="Arial"/>
                <a:ea typeface="Times New Roman"/>
                <a:cs typeface="+mn-cs"/>
              </a:rPr>
              <a:t> Iné </a:t>
            </a:r>
            <a:r>
              <a:rPr lang="sk-SK" sz="800" kern="1200">
                <a:solidFill>
                  <a:srgbClr val="FFFFFF"/>
                </a:solidFill>
                <a:effectLst/>
                <a:latin typeface="Arial"/>
                <a:ea typeface="Times New Roman"/>
                <a:cs typeface="+mn-cs"/>
              </a:rPr>
              <a:t>poplatky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800" i="1" kern="1200">
                <a:solidFill>
                  <a:srgbClr val="FFFFFF"/>
                </a:solidFill>
                <a:effectLst/>
                <a:latin typeface="Arial"/>
                <a:ea typeface="Times New Roman"/>
                <a:cs typeface="+mn-cs"/>
              </a:rPr>
              <a:t>na jedného podnikateľa</a:t>
            </a:r>
          </a:p>
        </xdr:txBody>
      </xdr:sp>
      <xdr:sp macro="" textlink="">
        <xdr:nvSpPr>
          <xdr:cNvPr id="93" name="Rectangle 3">
            <a:extLst>
              <a:ext uri="{FF2B5EF4-FFF2-40B4-BE49-F238E27FC236}">
                <a16:creationId xmlns:a16="http://schemas.microsoft.com/office/drawing/2014/main" id="{00000000-0008-0000-0300-00005D000000}"/>
              </a:ext>
            </a:extLst>
          </xdr:cNvPr>
          <xdr:cNvSpPr>
            <a:spLocks noChangeArrowheads="1"/>
          </xdr:cNvSpPr>
        </xdr:nvSpPr>
        <xdr:spPr bwMode="auto">
          <a:xfrm>
            <a:off x="3557622" y="21132806"/>
            <a:ext cx="1076491" cy="853641"/>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1000" b="1" kern="1200">
                <a:solidFill>
                  <a:srgbClr val="FFFFFF"/>
                </a:solidFill>
                <a:effectLst/>
                <a:latin typeface="Arial"/>
                <a:ea typeface="Times New Roman"/>
                <a:cs typeface="+mn-cs"/>
              </a:rPr>
              <a:t>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Sankcie a pokuty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i="1" kern="1200">
                <a:solidFill>
                  <a:srgbClr val="FFFFFF"/>
                </a:solidFill>
                <a:effectLst/>
                <a:latin typeface="Arial"/>
                <a:ea typeface="Times New Roman"/>
                <a:cs typeface="+mn-cs"/>
              </a:rPr>
              <a:t> na jedného podnikateľa</a:t>
            </a:r>
            <a:r>
              <a:rPr lang="sk-SK" sz="800" kern="1200">
                <a:solidFill>
                  <a:srgbClr val="FFFFFF"/>
                </a:solidFill>
                <a:effectLst/>
                <a:latin typeface="Arial"/>
                <a:ea typeface="Times New Roman"/>
                <a:cs typeface="+mn-cs"/>
              </a:rPr>
              <a:t> </a:t>
            </a:r>
            <a:endParaRPr lang="en-US" sz="800" kern="1200">
              <a:solidFill>
                <a:srgbClr val="FFFFFF"/>
              </a:solidFill>
              <a:effectLst/>
              <a:latin typeface="Arial"/>
              <a:ea typeface="Times New Roman"/>
              <a:cs typeface="+mn-cs"/>
            </a:endParaRPr>
          </a:p>
        </xdr:txBody>
      </xdr:sp>
      <xdr:sp macro="" textlink="">
        <xdr:nvSpPr>
          <xdr:cNvPr id="94" name="BlokTextu 93">
            <a:extLst>
              <a:ext uri="{FF2B5EF4-FFF2-40B4-BE49-F238E27FC236}">
                <a16:creationId xmlns:a16="http://schemas.microsoft.com/office/drawing/2014/main" id="{00000000-0008-0000-0300-00005E000000}"/>
              </a:ext>
            </a:extLst>
          </xdr:cNvPr>
          <xdr:cNvSpPr txBox="1"/>
        </xdr:nvSpPr>
        <xdr:spPr>
          <a:xfrm>
            <a:off x="2014808" y="21396399"/>
            <a:ext cx="212404" cy="2539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sp macro="" textlink="">
        <xdr:nvSpPr>
          <xdr:cNvPr id="96" name="BlokTextu 95">
            <a:extLst>
              <a:ext uri="{FF2B5EF4-FFF2-40B4-BE49-F238E27FC236}">
                <a16:creationId xmlns:a16="http://schemas.microsoft.com/office/drawing/2014/main" id="{00000000-0008-0000-0300-000060000000}"/>
              </a:ext>
            </a:extLst>
          </xdr:cNvPr>
          <xdr:cNvSpPr txBox="1"/>
        </xdr:nvSpPr>
        <xdr:spPr>
          <a:xfrm>
            <a:off x="5379843" y="21234040"/>
            <a:ext cx="211667"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sk-SK" sz="1100"/>
              <a:t>+</a:t>
            </a:r>
          </a:p>
        </xdr:txBody>
      </xdr:sp>
    </xdr:grpSp>
    <xdr:clientData/>
  </xdr:twoCellAnchor>
  <xdr:twoCellAnchor>
    <xdr:from>
      <xdr:col>1</xdr:col>
      <xdr:colOff>31751</xdr:colOff>
      <xdr:row>94</xdr:row>
      <xdr:rowOff>84669</xdr:rowOff>
    </xdr:from>
    <xdr:to>
      <xdr:col>3</xdr:col>
      <xdr:colOff>232834</xdr:colOff>
      <xdr:row>97</xdr:row>
      <xdr:rowOff>95249</xdr:rowOff>
    </xdr:to>
    <xdr:sp macro="" textlink="">
      <xdr:nvSpPr>
        <xdr:cNvPr id="105" name="Rectangle 3">
          <a:extLst>
            <a:ext uri="{FF2B5EF4-FFF2-40B4-BE49-F238E27FC236}">
              <a16:creationId xmlns:a16="http://schemas.microsoft.com/office/drawing/2014/main" id="{00000000-0008-0000-0300-000069000000}"/>
            </a:ext>
          </a:extLst>
        </xdr:cNvPr>
        <xdr:cNvSpPr>
          <a:spLocks noChangeArrowheads="1"/>
        </xdr:cNvSpPr>
      </xdr:nvSpPr>
      <xdr:spPr bwMode="auto">
        <a:xfrm>
          <a:off x="450851" y="27554769"/>
          <a:ext cx="4651163" cy="513500"/>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Priame náklady (dane, odvody, clá a poplatky, ktorých cieľom je znižovať negatívne externality</a:t>
          </a:r>
        </a:p>
        <a:p>
          <a:pPr marL="0" indent="0" algn="ctr" fontAlgn="base">
            <a:spcAft>
              <a:spcPts val="0"/>
            </a:spcAft>
          </a:pPr>
          <a:r>
            <a:rPr lang="sk-SK" sz="800" b="1" kern="1200">
              <a:solidFill>
                <a:srgbClr val="FFFFFF"/>
              </a:solidFill>
              <a:effectLst/>
              <a:latin typeface="Arial"/>
              <a:ea typeface="Times New Roman"/>
              <a:cs typeface="+mn-cs"/>
            </a:rPr>
            <a:t> </a:t>
          </a:r>
        </a:p>
        <a:p>
          <a:pPr marL="0" indent="0" algn="ctr" fontAlgn="base">
            <a:spcAft>
              <a:spcPts val="0"/>
            </a:spcAft>
          </a:pPr>
          <a:r>
            <a:rPr lang="sk-SK" sz="800" i="1" kern="1200">
              <a:solidFill>
                <a:srgbClr val="FFFFFF"/>
              </a:solidFill>
              <a:effectLst/>
              <a:latin typeface="Arial"/>
              <a:ea typeface="Times New Roman"/>
              <a:cs typeface="+mn-cs"/>
            </a:rPr>
            <a:t>ročný vplyv na kategóriu dotknutých subjektov</a:t>
          </a:r>
          <a:endParaRPr lang="en-US" sz="800" i="1" kern="1200">
            <a:solidFill>
              <a:srgbClr val="FFFFFF"/>
            </a:solidFill>
            <a:effectLst/>
            <a:latin typeface="Arial"/>
            <a:ea typeface="Times New Roman"/>
            <a:cs typeface="+mn-cs"/>
          </a:endParaRPr>
        </a:p>
      </xdr:txBody>
    </xdr:sp>
    <xdr:clientData/>
  </xdr:twoCellAnchor>
  <xdr:twoCellAnchor>
    <xdr:from>
      <xdr:col>1</xdr:col>
      <xdr:colOff>27518</xdr:colOff>
      <xdr:row>101</xdr:row>
      <xdr:rowOff>42765</xdr:rowOff>
    </xdr:from>
    <xdr:to>
      <xdr:col>3</xdr:col>
      <xdr:colOff>180975</xdr:colOff>
      <xdr:row>104</xdr:row>
      <xdr:rowOff>53345</xdr:rowOff>
    </xdr:to>
    <xdr:sp macro="" textlink="">
      <xdr:nvSpPr>
        <xdr:cNvPr id="106" name="Rectangle 3">
          <a:extLst>
            <a:ext uri="{FF2B5EF4-FFF2-40B4-BE49-F238E27FC236}">
              <a16:creationId xmlns:a16="http://schemas.microsoft.com/office/drawing/2014/main" id="{00000000-0008-0000-0300-00006A000000}"/>
            </a:ext>
          </a:extLst>
        </xdr:cNvPr>
        <xdr:cNvSpPr>
          <a:spLocks noChangeArrowheads="1"/>
        </xdr:cNvSpPr>
      </xdr:nvSpPr>
      <xdr:spPr bwMode="auto">
        <a:xfrm>
          <a:off x="446618" y="28686345"/>
          <a:ext cx="4603537" cy="513500"/>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Nepriame náklady - Sankcie a pokuty</a:t>
          </a:r>
        </a:p>
        <a:p>
          <a:pPr marL="0" indent="0" algn="ctr" fontAlgn="base">
            <a:spcAft>
              <a:spcPts val="0"/>
            </a:spcAft>
          </a:pPr>
          <a:r>
            <a:rPr lang="sk-SK" sz="800" b="1" kern="1200">
              <a:solidFill>
                <a:srgbClr val="FFFFFF"/>
              </a:solidFill>
              <a:effectLst/>
              <a:latin typeface="Arial"/>
              <a:ea typeface="Times New Roman"/>
              <a:cs typeface="+mn-cs"/>
            </a:rPr>
            <a:t> </a:t>
          </a:r>
          <a:r>
            <a:rPr lang="sk-SK" sz="800" b="1" kern="1200" baseline="0">
              <a:solidFill>
                <a:srgbClr val="FFFFFF"/>
              </a:solidFill>
              <a:effectLst/>
              <a:latin typeface="Arial"/>
              <a:ea typeface="Times New Roman"/>
              <a:cs typeface="+mn-cs"/>
            </a:rPr>
            <a:t> </a:t>
          </a:r>
        </a:p>
        <a:p>
          <a:pPr marL="0" indent="0" algn="ctr" fontAlgn="base">
            <a:spcAft>
              <a:spcPts val="0"/>
            </a:spcAft>
          </a:pPr>
          <a:r>
            <a:rPr lang="sk-SK" sz="800" i="1" kern="1200">
              <a:solidFill>
                <a:srgbClr val="FFFFFF"/>
              </a:solidFill>
              <a:effectLst/>
              <a:latin typeface="Arial"/>
              <a:ea typeface="Times New Roman"/>
              <a:cs typeface="+mn-cs"/>
            </a:rPr>
            <a:t>ročný vplyv na kategóriu dotknutých subjektov</a:t>
          </a:r>
          <a:endParaRPr lang="en-US" sz="800" i="1" kern="1200">
            <a:solidFill>
              <a:srgbClr val="FFFFFF"/>
            </a:solidFill>
            <a:effectLst/>
            <a:latin typeface="Arial"/>
            <a:ea typeface="Times New Roman"/>
            <a:cs typeface="+mn-cs"/>
          </a:endParaRPr>
        </a:p>
      </xdr:txBody>
    </xdr:sp>
    <xdr:clientData/>
  </xdr:twoCellAnchor>
  <xdr:oneCellAnchor>
    <xdr:from>
      <xdr:col>3</xdr:col>
      <xdr:colOff>222260</xdr:colOff>
      <xdr:row>105</xdr:row>
      <xdr:rowOff>87651</xdr:rowOff>
    </xdr:from>
    <xdr:ext cx="248851" cy="224998"/>
    <xdr:sp macro="" textlink="">
      <xdr:nvSpPr>
        <xdr:cNvPr id="113" name="BlokTextu 112">
          <a:extLst>
            <a:ext uri="{FF2B5EF4-FFF2-40B4-BE49-F238E27FC236}">
              <a16:creationId xmlns:a16="http://schemas.microsoft.com/office/drawing/2014/main" id="{00000000-0008-0000-0300-000071000000}"/>
            </a:ext>
          </a:extLst>
        </xdr:cNvPr>
        <xdr:cNvSpPr txBox="1"/>
      </xdr:nvSpPr>
      <xdr:spPr>
        <a:xfrm>
          <a:off x="5091440" y="29401791"/>
          <a:ext cx="248851"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x</a:t>
          </a:r>
        </a:p>
      </xdr:txBody>
    </xdr:sp>
    <xdr:clientData/>
  </xdr:oneCellAnchor>
  <xdr:twoCellAnchor editAs="oneCell">
    <xdr:from>
      <xdr:col>1</xdr:col>
      <xdr:colOff>47625</xdr:colOff>
      <xdr:row>84</xdr:row>
      <xdr:rowOff>0</xdr:rowOff>
    </xdr:from>
    <xdr:to>
      <xdr:col>3</xdr:col>
      <xdr:colOff>75354</xdr:colOff>
      <xdr:row>86</xdr:row>
      <xdr:rowOff>83609</xdr:rowOff>
    </xdr:to>
    <xdr:sp macro="" textlink="">
      <xdr:nvSpPr>
        <xdr:cNvPr id="130" name="AutoShape 1">
          <a:extLst>
            <a:ext uri="{FF2B5EF4-FFF2-40B4-BE49-F238E27FC236}">
              <a16:creationId xmlns:a16="http://schemas.microsoft.com/office/drawing/2014/main" id="{00000000-0008-0000-0300-000082000000}"/>
            </a:ext>
          </a:extLst>
        </xdr:cNvPr>
        <xdr:cNvSpPr>
          <a:spLocks noChangeAspect="1" noChangeArrowheads="1"/>
        </xdr:cNvSpPr>
      </xdr:nvSpPr>
      <xdr:spPr bwMode="auto">
        <a:xfrm>
          <a:off x="457200" y="22450425"/>
          <a:ext cx="4363509" cy="407459"/>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42333</xdr:colOff>
      <xdr:row>110</xdr:row>
      <xdr:rowOff>148166</xdr:rowOff>
    </xdr:from>
    <xdr:to>
      <xdr:col>2</xdr:col>
      <xdr:colOff>4233</xdr:colOff>
      <xdr:row>113</xdr:row>
      <xdr:rowOff>117686</xdr:rowOff>
    </xdr:to>
    <xdr:grpSp>
      <xdr:nvGrpSpPr>
        <xdr:cNvPr id="132" name="Skupina 131">
          <a:extLst>
            <a:ext uri="{FF2B5EF4-FFF2-40B4-BE49-F238E27FC236}">
              <a16:creationId xmlns:a16="http://schemas.microsoft.com/office/drawing/2014/main" id="{00000000-0008-0000-0300-000084000000}"/>
            </a:ext>
          </a:extLst>
        </xdr:cNvPr>
        <xdr:cNvGrpSpPr/>
      </xdr:nvGrpSpPr>
      <xdr:grpSpPr>
        <a:xfrm>
          <a:off x="464396" y="34248936"/>
          <a:ext cx="3016956" cy="455083"/>
          <a:chOff x="0" y="0"/>
          <a:chExt cx="2838450" cy="445770"/>
        </a:xfrm>
      </xdr:grpSpPr>
      <xdr:sp macro="" textlink="">
        <xdr:nvSpPr>
          <xdr:cNvPr id="133" name="Textové pole 2">
            <a:extLst>
              <a:ext uri="{FF2B5EF4-FFF2-40B4-BE49-F238E27FC236}">
                <a16:creationId xmlns:a16="http://schemas.microsoft.com/office/drawing/2014/main" id="{00000000-0008-0000-0300-000085000000}"/>
              </a:ext>
            </a:extLst>
          </xdr:cNvPr>
          <xdr:cNvSpPr txBox="1">
            <a:spLocks noChangeArrowheads="1"/>
          </xdr:cNvSpPr>
        </xdr:nvSpPr>
        <xdr:spPr bwMode="auto">
          <a:xfrm>
            <a:off x="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Čas</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sp macro="" textlink="">
        <xdr:nvSpPr>
          <xdr:cNvPr id="135" name="Textové pole 2">
            <a:extLst>
              <a:ext uri="{FF2B5EF4-FFF2-40B4-BE49-F238E27FC236}">
                <a16:creationId xmlns:a16="http://schemas.microsoft.com/office/drawing/2014/main" id="{00000000-0008-0000-0300-000087000000}"/>
              </a:ext>
            </a:extLst>
          </xdr:cNvPr>
          <xdr:cNvSpPr txBox="1">
            <a:spLocks noChangeArrowheads="1"/>
          </xdr:cNvSpPr>
        </xdr:nvSpPr>
        <xdr:spPr bwMode="auto">
          <a:xfrm>
            <a:off x="105727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Tarifa *</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sp macro="" textlink="">
        <xdr:nvSpPr>
          <xdr:cNvPr id="137" name="Textové pole 2">
            <a:extLst>
              <a:ext uri="{FF2B5EF4-FFF2-40B4-BE49-F238E27FC236}">
                <a16:creationId xmlns:a16="http://schemas.microsoft.com/office/drawing/2014/main" id="{00000000-0008-0000-0300-000089000000}"/>
              </a:ext>
            </a:extLst>
          </xdr:cNvPr>
          <xdr:cNvSpPr txBox="1">
            <a:spLocks noChangeArrowheads="1"/>
          </xdr:cNvSpPr>
        </xdr:nvSpPr>
        <xdr:spPr bwMode="auto">
          <a:xfrm>
            <a:off x="210502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Frekvencia</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grpSp>
    <xdr:clientData/>
  </xdr:twoCellAnchor>
  <xdr:twoCellAnchor>
    <xdr:from>
      <xdr:col>10</xdr:col>
      <xdr:colOff>21166</xdr:colOff>
      <xdr:row>110</xdr:row>
      <xdr:rowOff>84667</xdr:rowOff>
    </xdr:from>
    <xdr:to>
      <xdr:col>16</xdr:col>
      <xdr:colOff>310091</xdr:colOff>
      <xdr:row>113</xdr:row>
      <xdr:rowOff>54187</xdr:rowOff>
    </xdr:to>
    <xdr:grpSp>
      <xdr:nvGrpSpPr>
        <xdr:cNvPr id="138" name="Skupina 137">
          <a:extLst>
            <a:ext uri="{FF2B5EF4-FFF2-40B4-BE49-F238E27FC236}">
              <a16:creationId xmlns:a16="http://schemas.microsoft.com/office/drawing/2014/main" id="{00000000-0008-0000-0300-00008A000000}"/>
            </a:ext>
          </a:extLst>
        </xdr:cNvPr>
        <xdr:cNvGrpSpPr/>
      </xdr:nvGrpSpPr>
      <xdr:grpSpPr>
        <a:xfrm>
          <a:off x="10536484" y="34182897"/>
          <a:ext cx="4095115" cy="455083"/>
          <a:chOff x="0" y="0"/>
          <a:chExt cx="3971925" cy="445770"/>
        </a:xfrm>
      </xdr:grpSpPr>
      <xdr:sp macro="" textlink="">
        <xdr:nvSpPr>
          <xdr:cNvPr id="139" name="Textové pole 2">
            <a:extLst>
              <a:ext uri="{FF2B5EF4-FFF2-40B4-BE49-F238E27FC236}">
                <a16:creationId xmlns:a16="http://schemas.microsoft.com/office/drawing/2014/main" id="{00000000-0008-0000-0300-00008B000000}"/>
              </a:ext>
            </a:extLst>
          </xdr:cNvPr>
          <xdr:cNvSpPr txBox="1">
            <a:spLocks noChangeArrowheads="1"/>
          </xdr:cNvSpPr>
        </xdr:nvSpPr>
        <xdr:spPr bwMode="auto">
          <a:xfrm>
            <a:off x="3105150" y="0"/>
            <a:ext cx="86677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Počet dotknutých subjektov</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grpSp>
        <xdr:nvGrpSpPr>
          <xdr:cNvPr id="140" name="Skupina 139">
            <a:extLst>
              <a:ext uri="{FF2B5EF4-FFF2-40B4-BE49-F238E27FC236}">
                <a16:creationId xmlns:a16="http://schemas.microsoft.com/office/drawing/2014/main" id="{00000000-0008-0000-0300-00008C000000}"/>
              </a:ext>
            </a:extLst>
          </xdr:cNvPr>
          <xdr:cNvGrpSpPr/>
        </xdr:nvGrpSpPr>
        <xdr:grpSpPr>
          <a:xfrm>
            <a:off x="0" y="0"/>
            <a:ext cx="2800350" cy="445770"/>
            <a:chOff x="0" y="0"/>
            <a:chExt cx="2800350" cy="445770"/>
          </a:xfrm>
        </xdr:grpSpPr>
        <xdr:sp macro="" textlink="">
          <xdr:nvSpPr>
            <xdr:cNvPr id="144" name="Textové pole 2">
              <a:extLst>
                <a:ext uri="{FF2B5EF4-FFF2-40B4-BE49-F238E27FC236}">
                  <a16:creationId xmlns:a16="http://schemas.microsoft.com/office/drawing/2014/main" id="{00000000-0008-0000-0300-000090000000}"/>
                </a:ext>
              </a:extLst>
            </xdr:cNvPr>
            <xdr:cNvSpPr txBox="1">
              <a:spLocks noChangeArrowheads="1"/>
            </xdr:cNvSpPr>
          </xdr:nvSpPr>
          <xdr:spPr bwMode="auto">
            <a:xfrm>
              <a:off x="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Čas</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sp macro="" textlink="">
          <xdr:nvSpPr>
            <xdr:cNvPr id="145" name="Textové pole 2">
              <a:extLst>
                <a:ext uri="{FF2B5EF4-FFF2-40B4-BE49-F238E27FC236}">
                  <a16:creationId xmlns:a16="http://schemas.microsoft.com/office/drawing/2014/main" id="{00000000-0008-0000-0300-000091000000}"/>
                </a:ext>
              </a:extLst>
            </xdr:cNvPr>
            <xdr:cNvSpPr txBox="1">
              <a:spLocks noChangeArrowheads="1"/>
            </xdr:cNvSpPr>
          </xdr:nvSpPr>
          <xdr:spPr bwMode="auto">
            <a:xfrm>
              <a:off x="104775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Tarifa *</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sp macro="" textlink="">
          <xdr:nvSpPr>
            <xdr:cNvPr id="146" name="Textové pole 2">
              <a:extLst>
                <a:ext uri="{FF2B5EF4-FFF2-40B4-BE49-F238E27FC236}">
                  <a16:creationId xmlns:a16="http://schemas.microsoft.com/office/drawing/2014/main" id="{00000000-0008-0000-0300-000092000000}"/>
                </a:ext>
              </a:extLst>
            </xdr:cNvPr>
            <xdr:cNvSpPr txBox="1">
              <a:spLocks noChangeArrowheads="1"/>
            </xdr:cNvSpPr>
          </xdr:nvSpPr>
          <xdr:spPr bwMode="auto">
            <a:xfrm>
              <a:off x="206692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Frekvencia</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grpSp>
    </xdr:grpSp>
    <xdr:clientData/>
  </xdr:twoCellAnchor>
  <xdr:twoCellAnchor editAs="oneCell">
    <xdr:from>
      <xdr:col>1</xdr:col>
      <xdr:colOff>228600</xdr:colOff>
      <xdr:row>118</xdr:row>
      <xdr:rowOff>9525</xdr:rowOff>
    </xdr:from>
    <xdr:to>
      <xdr:col>2</xdr:col>
      <xdr:colOff>1120140</xdr:colOff>
      <xdr:row>120</xdr:row>
      <xdr:rowOff>142875</xdr:rowOff>
    </xdr:to>
    <xdr:sp macro="" textlink="">
      <xdr:nvSpPr>
        <xdr:cNvPr id="147" name="AutoShape 1">
          <a:extLst>
            <a:ext uri="{FF2B5EF4-FFF2-40B4-BE49-F238E27FC236}">
              <a16:creationId xmlns:a16="http://schemas.microsoft.com/office/drawing/2014/main" id="{00000000-0008-0000-0300-000093000000}"/>
            </a:ext>
          </a:extLst>
        </xdr:cNvPr>
        <xdr:cNvSpPr>
          <a:spLocks noChangeAspect="1" noChangeArrowheads="1"/>
        </xdr:cNvSpPr>
      </xdr:nvSpPr>
      <xdr:spPr bwMode="auto">
        <a:xfrm>
          <a:off x="638175" y="28251150"/>
          <a:ext cx="3848100" cy="4572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3</xdr:col>
      <xdr:colOff>495779</xdr:colOff>
      <xdr:row>101</xdr:row>
      <xdr:rowOff>48702</xdr:rowOff>
    </xdr:from>
    <xdr:to>
      <xdr:col>5</xdr:col>
      <xdr:colOff>368795</xdr:colOff>
      <xdr:row>104</xdr:row>
      <xdr:rowOff>48003</xdr:rowOff>
    </xdr:to>
    <xdr:sp macro="" textlink="">
      <xdr:nvSpPr>
        <xdr:cNvPr id="148" name="Rectangle 3">
          <a:extLst>
            <a:ext uri="{FF2B5EF4-FFF2-40B4-BE49-F238E27FC236}">
              <a16:creationId xmlns:a16="http://schemas.microsoft.com/office/drawing/2014/main" id="{00000000-0008-0000-0300-000094000000}"/>
            </a:ext>
          </a:extLst>
        </xdr:cNvPr>
        <xdr:cNvSpPr>
          <a:spLocks noChangeArrowheads="1"/>
        </xdr:cNvSpPr>
      </xdr:nvSpPr>
      <xdr:spPr bwMode="auto">
        <a:xfrm>
          <a:off x="5364959" y="28692282"/>
          <a:ext cx="1282716" cy="502221"/>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Počet dotknutých subjektov</a:t>
          </a:r>
        </a:p>
      </xdr:txBody>
    </xdr:sp>
    <xdr:clientData/>
  </xdr:twoCellAnchor>
  <xdr:oneCellAnchor>
    <xdr:from>
      <xdr:col>3</xdr:col>
      <xdr:colOff>235595</xdr:colOff>
      <xdr:row>102</xdr:row>
      <xdr:rowOff>1926</xdr:rowOff>
    </xdr:from>
    <xdr:ext cx="216726" cy="224998"/>
    <xdr:sp macro="" textlink="">
      <xdr:nvSpPr>
        <xdr:cNvPr id="149" name="BlokTextu 148">
          <a:extLst>
            <a:ext uri="{FF2B5EF4-FFF2-40B4-BE49-F238E27FC236}">
              <a16:creationId xmlns:a16="http://schemas.microsoft.com/office/drawing/2014/main" id="{00000000-0008-0000-0300-000095000000}"/>
            </a:ext>
          </a:extLst>
        </xdr:cNvPr>
        <xdr:cNvSpPr txBox="1"/>
      </xdr:nvSpPr>
      <xdr:spPr>
        <a:xfrm>
          <a:off x="5104775" y="28813146"/>
          <a:ext cx="216726"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a:t>
          </a:r>
        </a:p>
      </xdr:txBody>
    </xdr:sp>
    <xdr:clientData/>
  </xdr:oneCellAnchor>
  <xdr:oneCellAnchor>
    <xdr:from>
      <xdr:col>3</xdr:col>
      <xdr:colOff>243215</xdr:colOff>
      <xdr:row>95</xdr:row>
      <xdr:rowOff>55266</xdr:rowOff>
    </xdr:from>
    <xdr:ext cx="216726" cy="224998"/>
    <xdr:sp macro="" textlink="">
      <xdr:nvSpPr>
        <xdr:cNvPr id="150" name="BlokTextu 149">
          <a:extLst>
            <a:ext uri="{FF2B5EF4-FFF2-40B4-BE49-F238E27FC236}">
              <a16:creationId xmlns:a16="http://schemas.microsoft.com/office/drawing/2014/main" id="{00000000-0008-0000-0300-000096000000}"/>
            </a:ext>
          </a:extLst>
        </xdr:cNvPr>
        <xdr:cNvSpPr txBox="1"/>
      </xdr:nvSpPr>
      <xdr:spPr>
        <a:xfrm>
          <a:off x="5112395" y="27693006"/>
          <a:ext cx="216726"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a:t>
          </a:r>
        </a:p>
      </xdr:txBody>
    </xdr:sp>
    <xdr:clientData/>
  </xdr:oneCellAnchor>
  <xdr:twoCellAnchor>
    <xdr:from>
      <xdr:col>7</xdr:col>
      <xdr:colOff>217584</xdr:colOff>
      <xdr:row>60</xdr:row>
      <xdr:rowOff>144779</xdr:rowOff>
    </xdr:from>
    <xdr:to>
      <xdr:col>10</xdr:col>
      <xdr:colOff>508104</xdr:colOff>
      <xdr:row>64</xdr:row>
      <xdr:rowOff>122219</xdr:rowOff>
    </xdr:to>
    <xdr:sp macro="" textlink="">
      <xdr:nvSpPr>
        <xdr:cNvPr id="123" name="Rectangle 10">
          <a:extLst>
            <a:ext uri="{FF2B5EF4-FFF2-40B4-BE49-F238E27FC236}">
              <a16:creationId xmlns:a16="http://schemas.microsoft.com/office/drawing/2014/main" id="{00000000-0008-0000-0300-00000E000000}"/>
            </a:ext>
          </a:extLst>
        </xdr:cNvPr>
        <xdr:cNvSpPr>
          <a:spLocks noChangeArrowheads="1"/>
        </xdr:cNvSpPr>
      </xdr:nvSpPr>
      <xdr:spPr bwMode="auto">
        <a:xfrm>
          <a:off x="8005224" y="21457919"/>
          <a:ext cx="2988000"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Dane, clá a pod. </a:t>
          </a:r>
          <a:endParaRPr lang="en-US" sz="1600">
            <a:effectLst/>
            <a:latin typeface="Times New Roman"/>
            <a:ea typeface="Times New Roman"/>
          </a:endParaRPr>
        </a:p>
      </xdr:txBody>
    </xdr:sp>
    <xdr:clientData/>
  </xdr:twoCellAnchor>
  <xdr:twoCellAnchor>
    <xdr:from>
      <xdr:col>4</xdr:col>
      <xdr:colOff>346286</xdr:colOff>
      <xdr:row>71</xdr:row>
      <xdr:rowOff>31382</xdr:rowOff>
    </xdr:from>
    <xdr:to>
      <xdr:col>6</xdr:col>
      <xdr:colOff>621507</xdr:colOff>
      <xdr:row>75</xdr:row>
      <xdr:rowOff>8822</xdr:rowOff>
    </xdr:to>
    <xdr:sp macro="" textlink="">
      <xdr:nvSpPr>
        <xdr:cNvPr id="124" name="Rectangle 9">
          <a:extLst>
            <a:ext uri="{FF2B5EF4-FFF2-40B4-BE49-F238E27FC236}">
              <a16:creationId xmlns:a16="http://schemas.microsoft.com/office/drawing/2014/main" id="{00000000-0008-0000-0300-000053000000}"/>
            </a:ext>
          </a:extLst>
        </xdr:cNvPr>
        <xdr:cNvSpPr>
          <a:spLocks noChangeArrowheads="1"/>
        </xdr:cNvSpPr>
      </xdr:nvSpPr>
      <xdr:spPr bwMode="auto">
        <a:xfrm>
          <a:off x="5840306" y="23188562"/>
          <a:ext cx="1944001"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Sankcie a pokuty</a:t>
          </a:r>
          <a:endParaRPr lang="en-US" sz="1600">
            <a:effectLst/>
            <a:latin typeface="Times New Roman"/>
            <a:ea typeface="Times New Roman"/>
          </a:endParaRPr>
        </a:p>
      </xdr:txBody>
    </xdr:sp>
    <xdr:clientData/>
  </xdr:twoCellAnchor>
  <xdr:twoCellAnchor>
    <xdr:from>
      <xdr:col>4</xdr:col>
      <xdr:colOff>346286</xdr:colOff>
      <xdr:row>76</xdr:row>
      <xdr:rowOff>69482</xdr:rowOff>
    </xdr:from>
    <xdr:to>
      <xdr:col>6</xdr:col>
      <xdr:colOff>621507</xdr:colOff>
      <xdr:row>80</xdr:row>
      <xdr:rowOff>46922</xdr:rowOff>
    </xdr:to>
    <xdr:sp macro="" textlink="">
      <xdr:nvSpPr>
        <xdr:cNvPr id="125" name="Rectangle 9">
          <a:extLst>
            <a:ext uri="{FF2B5EF4-FFF2-40B4-BE49-F238E27FC236}">
              <a16:creationId xmlns:a16="http://schemas.microsoft.com/office/drawing/2014/main" id="{00000000-0008-0000-0300-000053000000}"/>
            </a:ext>
          </a:extLst>
        </xdr:cNvPr>
        <xdr:cNvSpPr>
          <a:spLocks noChangeArrowheads="1"/>
        </xdr:cNvSpPr>
      </xdr:nvSpPr>
      <xdr:spPr bwMode="auto">
        <a:xfrm>
          <a:off x="5840306" y="24064862"/>
          <a:ext cx="1944001"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Iné nepriame náklady</a:t>
          </a:r>
          <a:endParaRPr lang="en-US" sz="1600">
            <a:effectLst/>
            <a:latin typeface="Times New Roman"/>
            <a:ea typeface="Times New Roman"/>
          </a:endParaRPr>
        </a:p>
      </xdr:txBody>
    </xdr:sp>
    <xdr:clientData/>
  </xdr:twoCellAnchor>
  <xdr:twoCellAnchor>
    <xdr:from>
      <xdr:col>4</xdr:col>
      <xdr:colOff>54858</xdr:colOff>
      <xdr:row>62</xdr:row>
      <xdr:rowOff>134402</xdr:rowOff>
    </xdr:from>
    <xdr:to>
      <xdr:col>4</xdr:col>
      <xdr:colOff>338868</xdr:colOff>
      <xdr:row>66</xdr:row>
      <xdr:rowOff>34808</xdr:rowOff>
    </xdr:to>
    <xdr:cxnSp macro="">
      <xdr:nvCxnSpPr>
        <xdr:cNvPr id="46" name="Zalomená spojnica 45">
          <a:extLst>
            <a:ext uri="{FF2B5EF4-FFF2-40B4-BE49-F238E27FC236}">
              <a16:creationId xmlns:a16="http://schemas.microsoft.com/office/drawing/2014/main" id="{00000000-0008-0000-0300-00002E000000}"/>
            </a:ext>
          </a:extLst>
        </xdr:cNvPr>
        <xdr:cNvCxnSpPr>
          <a:stCxn id="78" idx="3"/>
          <a:endCxn id="84" idx="1"/>
        </xdr:cNvCxnSpPr>
      </xdr:nvCxnSpPr>
      <xdr:spPr>
        <a:xfrm flipV="1">
          <a:off x="5548878" y="21782822"/>
          <a:ext cx="284010" cy="570966"/>
        </a:xfrm>
        <a:prstGeom prst="bentConnector3">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54858</xdr:colOff>
      <xdr:row>66</xdr:row>
      <xdr:rowOff>34808</xdr:rowOff>
    </xdr:from>
    <xdr:to>
      <xdr:col>4</xdr:col>
      <xdr:colOff>347124</xdr:colOff>
      <xdr:row>67</xdr:row>
      <xdr:rowOff>101329</xdr:rowOff>
    </xdr:to>
    <xdr:cxnSp macro="">
      <xdr:nvCxnSpPr>
        <xdr:cNvPr id="151" name="Zalomená spojnica 150">
          <a:extLst>
            <a:ext uri="{FF2B5EF4-FFF2-40B4-BE49-F238E27FC236}">
              <a16:creationId xmlns:a16="http://schemas.microsoft.com/office/drawing/2014/main" id="{00000000-0008-0000-0300-000097000000}"/>
            </a:ext>
          </a:extLst>
        </xdr:cNvPr>
        <xdr:cNvCxnSpPr>
          <a:stCxn id="78" idx="3"/>
          <a:endCxn id="87" idx="1"/>
        </xdr:cNvCxnSpPr>
      </xdr:nvCxnSpPr>
      <xdr:spPr>
        <a:xfrm>
          <a:off x="5548878" y="22353788"/>
          <a:ext cx="292266" cy="234161"/>
        </a:xfrm>
        <a:prstGeom prst="bentConnector3">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2420540</xdr:colOff>
      <xdr:row>66</xdr:row>
      <xdr:rowOff>34808</xdr:rowOff>
    </xdr:from>
    <xdr:to>
      <xdr:col>1</xdr:col>
      <xdr:colOff>2969779</xdr:colOff>
      <xdr:row>75</xdr:row>
      <xdr:rowOff>131815</xdr:rowOff>
    </xdr:to>
    <xdr:cxnSp macro="">
      <xdr:nvCxnSpPr>
        <xdr:cNvPr id="152" name="Zalomená spojnica 151">
          <a:extLst>
            <a:ext uri="{FF2B5EF4-FFF2-40B4-BE49-F238E27FC236}">
              <a16:creationId xmlns:a16="http://schemas.microsoft.com/office/drawing/2014/main" id="{00000000-0008-0000-0300-000098000000}"/>
            </a:ext>
          </a:extLst>
        </xdr:cNvPr>
        <xdr:cNvCxnSpPr>
          <a:stCxn id="76" idx="3"/>
          <a:endCxn id="78" idx="1"/>
        </xdr:cNvCxnSpPr>
      </xdr:nvCxnSpPr>
      <xdr:spPr>
        <a:xfrm flipV="1">
          <a:off x="2839640" y="22353788"/>
          <a:ext cx="549239" cy="1605767"/>
        </a:xfrm>
        <a:prstGeom prst="bentConnector3">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2697484</xdr:colOff>
      <xdr:row>70</xdr:row>
      <xdr:rowOff>76202</xdr:rowOff>
    </xdr:from>
    <xdr:to>
      <xdr:col>1</xdr:col>
      <xdr:colOff>2977402</xdr:colOff>
      <xdr:row>75</xdr:row>
      <xdr:rowOff>140917</xdr:rowOff>
    </xdr:to>
    <xdr:cxnSp macro="">
      <xdr:nvCxnSpPr>
        <xdr:cNvPr id="155" name="Zalomená spojnica 154">
          <a:extLst>
            <a:ext uri="{FF2B5EF4-FFF2-40B4-BE49-F238E27FC236}">
              <a16:creationId xmlns:a16="http://schemas.microsoft.com/office/drawing/2014/main" id="{00000000-0008-0000-0300-00009B000000}"/>
            </a:ext>
          </a:extLst>
        </xdr:cNvPr>
        <xdr:cNvCxnSpPr>
          <a:endCxn id="79" idx="1"/>
        </xdr:cNvCxnSpPr>
      </xdr:nvCxnSpPr>
      <xdr:spPr>
        <a:xfrm rot="16200000" flipH="1">
          <a:off x="2805085" y="23377241"/>
          <a:ext cx="902915" cy="279918"/>
        </a:xfrm>
        <a:prstGeom prst="bentConnector2">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2697485</xdr:colOff>
      <xdr:row>70</xdr:row>
      <xdr:rowOff>83821</xdr:rowOff>
    </xdr:from>
    <xdr:to>
      <xdr:col>1</xdr:col>
      <xdr:colOff>2982045</xdr:colOff>
      <xdr:row>84</xdr:row>
      <xdr:rowOff>8950</xdr:rowOff>
    </xdr:to>
    <xdr:cxnSp macro="">
      <xdr:nvCxnSpPr>
        <xdr:cNvPr id="156" name="Zalomená spojnica 155">
          <a:extLst>
            <a:ext uri="{FF2B5EF4-FFF2-40B4-BE49-F238E27FC236}">
              <a16:creationId xmlns:a16="http://schemas.microsoft.com/office/drawing/2014/main" id="{00000000-0008-0000-0300-00009C000000}"/>
            </a:ext>
          </a:extLst>
        </xdr:cNvPr>
        <xdr:cNvCxnSpPr>
          <a:endCxn id="77" idx="1"/>
        </xdr:cNvCxnSpPr>
      </xdr:nvCxnSpPr>
      <xdr:spPr>
        <a:xfrm rot="16200000" flipH="1">
          <a:off x="2122820" y="24067126"/>
          <a:ext cx="2272089" cy="284560"/>
        </a:xfrm>
        <a:prstGeom prst="bentConnector2">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62480</xdr:colOff>
      <xdr:row>75</xdr:row>
      <xdr:rowOff>140918</xdr:rowOff>
    </xdr:from>
    <xdr:to>
      <xdr:col>4</xdr:col>
      <xdr:colOff>346286</xdr:colOff>
      <xdr:row>78</xdr:row>
      <xdr:rowOff>58202</xdr:rowOff>
    </xdr:to>
    <xdr:cxnSp macro="">
      <xdr:nvCxnSpPr>
        <xdr:cNvPr id="157" name="Zalomená spojnica 156">
          <a:extLst>
            <a:ext uri="{FF2B5EF4-FFF2-40B4-BE49-F238E27FC236}">
              <a16:creationId xmlns:a16="http://schemas.microsoft.com/office/drawing/2014/main" id="{00000000-0008-0000-0300-00009D000000}"/>
            </a:ext>
          </a:extLst>
        </xdr:cNvPr>
        <xdr:cNvCxnSpPr>
          <a:stCxn id="79" idx="3"/>
          <a:endCxn id="125" idx="1"/>
        </xdr:cNvCxnSpPr>
      </xdr:nvCxnSpPr>
      <xdr:spPr>
        <a:xfrm>
          <a:off x="5556500" y="23968658"/>
          <a:ext cx="283806" cy="420204"/>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62480</xdr:colOff>
      <xdr:row>73</xdr:row>
      <xdr:rowOff>20102</xdr:rowOff>
    </xdr:from>
    <xdr:to>
      <xdr:col>4</xdr:col>
      <xdr:colOff>346286</xdr:colOff>
      <xdr:row>75</xdr:row>
      <xdr:rowOff>140918</xdr:rowOff>
    </xdr:to>
    <xdr:cxnSp macro="">
      <xdr:nvCxnSpPr>
        <xdr:cNvPr id="160" name="Zalomená spojnica 159">
          <a:extLst>
            <a:ext uri="{FF2B5EF4-FFF2-40B4-BE49-F238E27FC236}">
              <a16:creationId xmlns:a16="http://schemas.microsoft.com/office/drawing/2014/main" id="{00000000-0008-0000-0300-0000A0000000}"/>
            </a:ext>
          </a:extLst>
        </xdr:cNvPr>
        <xdr:cNvCxnSpPr>
          <a:stCxn id="79" idx="3"/>
          <a:endCxn id="124" idx="1"/>
        </xdr:cNvCxnSpPr>
      </xdr:nvCxnSpPr>
      <xdr:spPr>
        <a:xfrm flipV="1">
          <a:off x="5556500" y="23512562"/>
          <a:ext cx="283806" cy="456096"/>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67123</xdr:colOff>
      <xdr:row>84</xdr:row>
      <xdr:rowOff>8951</xdr:rowOff>
    </xdr:from>
    <xdr:to>
      <xdr:col>4</xdr:col>
      <xdr:colOff>336637</xdr:colOff>
      <xdr:row>84</xdr:row>
      <xdr:rowOff>11133</xdr:rowOff>
    </xdr:to>
    <xdr:cxnSp macro="">
      <xdr:nvCxnSpPr>
        <xdr:cNvPr id="163" name="Zalomená spojnica 162">
          <a:extLst>
            <a:ext uri="{FF2B5EF4-FFF2-40B4-BE49-F238E27FC236}">
              <a16:creationId xmlns:a16="http://schemas.microsoft.com/office/drawing/2014/main" id="{00000000-0008-0000-0300-0000A3000000}"/>
            </a:ext>
          </a:extLst>
        </xdr:cNvPr>
        <xdr:cNvCxnSpPr>
          <a:stCxn id="77" idx="3"/>
          <a:endCxn id="85" idx="1"/>
        </xdr:cNvCxnSpPr>
      </xdr:nvCxnSpPr>
      <xdr:spPr>
        <a:xfrm>
          <a:off x="5561143" y="25345451"/>
          <a:ext cx="269514" cy="2182"/>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614088</xdr:colOff>
      <xdr:row>62</xdr:row>
      <xdr:rowOff>133499</xdr:rowOff>
    </xdr:from>
    <xdr:to>
      <xdr:col>7</xdr:col>
      <xdr:colOff>217584</xdr:colOff>
      <xdr:row>62</xdr:row>
      <xdr:rowOff>134402</xdr:rowOff>
    </xdr:to>
    <xdr:cxnSp macro="">
      <xdr:nvCxnSpPr>
        <xdr:cNvPr id="166" name="Zalomená spojnica 165">
          <a:extLst>
            <a:ext uri="{FF2B5EF4-FFF2-40B4-BE49-F238E27FC236}">
              <a16:creationId xmlns:a16="http://schemas.microsoft.com/office/drawing/2014/main" id="{00000000-0008-0000-0300-0000A6000000}"/>
            </a:ext>
          </a:extLst>
        </xdr:cNvPr>
        <xdr:cNvCxnSpPr>
          <a:stCxn id="84" idx="3"/>
          <a:endCxn id="123" idx="1"/>
        </xdr:cNvCxnSpPr>
      </xdr:nvCxnSpPr>
      <xdr:spPr>
        <a:xfrm flipV="1">
          <a:off x="7776888" y="21781919"/>
          <a:ext cx="228336" cy="903"/>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622344</xdr:colOff>
      <xdr:row>67</xdr:row>
      <xdr:rowOff>101329</xdr:rowOff>
    </xdr:from>
    <xdr:to>
      <xdr:col>7</xdr:col>
      <xdr:colOff>217584</xdr:colOff>
      <xdr:row>67</xdr:row>
      <xdr:rowOff>103021</xdr:rowOff>
    </xdr:to>
    <xdr:cxnSp macro="">
      <xdr:nvCxnSpPr>
        <xdr:cNvPr id="169" name="Zalomená spojnica 168">
          <a:extLst>
            <a:ext uri="{FF2B5EF4-FFF2-40B4-BE49-F238E27FC236}">
              <a16:creationId xmlns:a16="http://schemas.microsoft.com/office/drawing/2014/main" id="{00000000-0008-0000-0300-0000A9000000}"/>
            </a:ext>
          </a:extLst>
        </xdr:cNvPr>
        <xdr:cNvCxnSpPr>
          <a:stCxn id="87" idx="3"/>
          <a:endCxn id="14" idx="1"/>
        </xdr:cNvCxnSpPr>
      </xdr:nvCxnSpPr>
      <xdr:spPr>
        <a:xfrm>
          <a:off x="7785144" y="22587949"/>
          <a:ext cx="220080" cy="1692"/>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237574</xdr:colOff>
      <xdr:row>71</xdr:row>
      <xdr:rowOff>31004</xdr:rowOff>
    </xdr:from>
    <xdr:to>
      <xdr:col>10</xdr:col>
      <xdr:colOff>564094</xdr:colOff>
      <xdr:row>75</xdr:row>
      <xdr:rowOff>8444</xdr:rowOff>
    </xdr:to>
    <xdr:sp macro="" textlink="">
      <xdr:nvSpPr>
        <xdr:cNvPr id="172" name="Rectangle 9">
          <a:extLst>
            <a:ext uri="{FF2B5EF4-FFF2-40B4-BE49-F238E27FC236}">
              <a16:creationId xmlns:a16="http://schemas.microsoft.com/office/drawing/2014/main" id="{00000000-0008-0000-0300-000053000000}"/>
            </a:ext>
          </a:extLst>
        </xdr:cNvPr>
        <xdr:cNvSpPr>
          <a:spLocks noChangeArrowheads="1"/>
        </xdr:cNvSpPr>
      </xdr:nvSpPr>
      <xdr:spPr bwMode="auto">
        <a:xfrm>
          <a:off x="8025214" y="23188184"/>
          <a:ext cx="3024000"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Sankcie,</a:t>
          </a:r>
          <a:r>
            <a:rPr lang="sk-SK" sz="1000" kern="1200" baseline="0">
              <a:solidFill>
                <a:srgbClr val="FFFFFF"/>
              </a:solidFill>
              <a:effectLst/>
              <a:latin typeface="Arial"/>
              <a:ea typeface="Times New Roman"/>
            </a:rPr>
            <a:t> pokuty a pod-</a:t>
          </a:r>
          <a:endParaRPr lang="en-US" sz="1600">
            <a:effectLst/>
            <a:latin typeface="Times New Roman"/>
            <a:ea typeface="Times New Roman"/>
          </a:endParaRPr>
        </a:p>
      </xdr:txBody>
    </xdr:sp>
    <xdr:clientData/>
  </xdr:twoCellAnchor>
  <xdr:twoCellAnchor>
    <xdr:from>
      <xdr:col>6</xdr:col>
      <xdr:colOff>621507</xdr:colOff>
      <xdr:row>73</xdr:row>
      <xdr:rowOff>19724</xdr:rowOff>
    </xdr:from>
    <xdr:to>
      <xdr:col>7</xdr:col>
      <xdr:colOff>237574</xdr:colOff>
      <xdr:row>73</xdr:row>
      <xdr:rowOff>20102</xdr:rowOff>
    </xdr:to>
    <xdr:cxnSp macro="">
      <xdr:nvCxnSpPr>
        <xdr:cNvPr id="173" name="Zalomená spojnica 172">
          <a:extLst>
            <a:ext uri="{FF2B5EF4-FFF2-40B4-BE49-F238E27FC236}">
              <a16:creationId xmlns:a16="http://schemas.microsoft.com/office/drawing/2014/main" id="{00000000-0008-0000-0300-0000AD000000}"/>
            </a:ext>
          </a:extLst>
        </xdr:cNvPr>
        <xdr:cNvCxnSpPr>
          <a:stCxn id="124" idx="3"/>
          <a:endCxn id="172" idx="1"/>
        </xdr:cNvCxnSpPr>
      </xdr:nvCxnSpPr>
      <xdr:spPr>
        <a:xfrm flipV="1">
          <a:off x="7784307" y="23512184"/>
          <a:ext cx="240907" cy="378"/>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621507</xdr:colOff>
      <xdr:row>78</xdr:row>
      <xdr:rowOff>57824</xdr:rowOff>
    </xdr:from>
    <xdr:to>
      <xdr:col>7</xdr:col>
      <xdr:colOff>237574</xdr:colOff>
      <xdr:row>78</xdr:row>
      <xdr:rowOff>58202</xdr:rowOff>
    </xdr:to>
    <xdr:cxnSp macro="">
      <xdr:nvCxnSpPr>
        <xdr:cNvPr id="176" name="Zalomená spojnica 175">
          <a:extLst>
            <a:ext uri="{FF2B5EF4-FFF2-40B4-BE49-F238E27FC236}">
              <a16:creationId xmlns:a16="http://schemas.microsoft.com/office/drawing/2014/main" id="{00000000-0008-0000-0300-0000B0000000}"/>
            </a:ext>
          </a:extLst>
        </xdr:cNvPr>
        <xdr:cNvCxnSpPr>
          <a:stCxn id="125" idx="3"/>
          <a:endCxn id="83" idx="1"/>
        </xdr:cNvCxnSpPr>
      </xdr:nvCxnSpPr>
      <xdr:spPr>
        <a:xfrm flipV="1">
          <a:off x="7784307" y="24388484"/>
          <a:ext cx="240907" cy="378"/>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274320</xdr:colOff>
      <xdr:row>82</xdr:row>
      <xdr:rowOff>22860</xdr:rowOff>
    </xdr:from>
    <xdr:to>
      <xdr:col>10</xdr:col>
      <xdr:colOff>600840</xdr:colOff>
      <xdr:row>86</xdr:row>
      <xdr:rowOff>15540</xdr:rowOff>
    </xdr:to>
    <xdr:sp macro="" textlink="">
      <xdr:nvSpPr>
        <xdr:cNvPr id="179" name="Rectangle 11">
          <a:extLst>
            <a:ext uri="{FF2B5EF4-FFF2-40B4-BE49-F238E27FC236}">
              <a16:creationId xmlns:a16="http://schemas.microsoft.com/office/drawing/2014/main" id="{00000000-0008-0000-0300-000055000000}"/>
            </a:ext>
          </a:extLst>
        </xdr:cNvPr>
        <xdr:cNvSpPr>
          <a:spLocks noChangeArrowheads="1"/>
        </xdr:cNvSpPr>
      </xdr:nvSpPr>
      <xdr:spPr bwMode="auto">
        <a:xfrm>
          <a:off x="8061960" y="25024080"/>
          <a:ext cx="3024000" cy="648000"/>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en-US" sz="1000" kern="1200">
              <a:solidFill>
                <a:srgbClr val="FFFFFF"/>
              </a:solidFill>
              <a:effectLst/>
              <a:latin typeface="Arial"/>
              <a:ea typeface="Times New Roman"/>
            </a:rPr>
            <a:t>Čas potrebný na naštudovanie legislatívnej zmeny</a:t>
          </a:r>
          <a:r>
            <a:rPr lang="sk-SK" sz="1000" kern="1200">
              <a:solidFill>
                <a:srgbClr val="FFFFFF"/>
              </a:solidFill>
              <a:effectLst/>
              <a:latin typeface="Arial"/>
              <a:ea typeface="Times New Roman"/>
            </a:rPr>
            <a:t>, zistenie potrebných skutočností, n</a:t>
          </a:r>
          <a:r>
            <a:rPr lang="en-US" sz="1000" kern="1200">
              <a:solidFill>
                <a:srgbClr val="FFFFFF"/>
              </a:solidFill>
              <a:effectLst/>
              <a:latin typeface="Arial"/>
              <a:ea typeface="Times New Roman"/>
              <a:cs typeface="+mn-cs"/>
            </a:rPr>
            <a:t>astavenie vnútorných procesov na zabezpečenie súladu </a:t>
          </a:r>
          <a:r>
            <a:rPr lang="sk-SK" sz="1000" kern="1200">
              <a:solidFill>
                <a:srgbClr val="FFFFFF"/>
              </a:solidFill>
              <a:effectLst/>
              <a:latin typeface="Arial"/>
              <a:ea typeface="Times New Roman"/>
              <a:cs typeface="+mn-cs"/>
            </a:rPr>
            <a:t>s </a:t>
          </a:r>
          <a:r>
            <a:rPr lang="en-US" sz="1000" kern="1200">
              <a:solidFill>
                <a:srgbClr val="FFFFFF"/>
              </a:solidFill>
              <a:effectLst/>
              <a:latin typeface="Arial"/>
              <a:ea typeface="Times New Roman"/>
              <a:cs typeface="+mn-cs"/>
            </a:rPr>
            <a:t>legislatívou</a:t>
          </a:r>
          <a:r>
            <a:rPr lang="sk-SK" sz="1000" kern="1200">
              <a:solidFill>
                <a:srgbClr val="FFFFFF"/>
              </a:solidFill>
              <a:effectLst/>
              <a:latin typeface="Arial"/>
              <a:ea typeface="Times New Roman"/>
              <a:cs typeface="+mn-cs"/>
            </a:rPr>
            <a:t>, archivácia dokumentácie a pod.</a:t>
          </a:r>
        </a:p>
      </xdr:txBody>
    </xdr:sp>
    <xdr:clientData/>
  </xdr:twoCellAnchor>
  <xdr:twoCellAnchor>
    <xdr:from>
      <xdr:col>6</xdr:col>
      <xdr:colOff>611857</xdr:colOff>
      <xdr:row>84</xdr:row>
      <xdr:rowOff>11133</xdr:rowOff>
    </xdr:from>
    <xdr:to>
      <xdr:col>7</xdr:col>
      <xdr:colOff>274320</xdr:colOff>
      <xdr:row>84</xdr:row>
      <xdr:rowOff>11580</xdr:rowOff>
    </xdr:to>
    <xdr:cxnSp macro="">
      <xdr:nvCxnSpPr>
        <xdr:cNvPr id="180" name="Zalomená spojnica 179">
          <a:extLst>
            <a:ext uri="{FF2B5EF4-FFF2-40B4-BE49-F238E27FC236}">
              <a16:creationId xmlns:a16="http://schemas.microsoft.com/office/drawing/2014/main" id="{00000000-0008-0000-0300-0000B4000000}"/>
            </a:ext>
          </a:extLst>
        </xdr:cNvPr>
        <xdr:cNvCxnSpPr>
          <a:stCxn id="85" idx="3"/>
          <a:endCxn id="179" idx="1"/>
        </xdr:cNvCxnSpPr>
      </xdr:nvCxnSpPr>
      <xdr:spPr>
        <a:xfrm>
          <a:off x="7774657" y="25347633"/>
          <a:ext cx="287303" cy="447"/>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495779</xdr:colOff>
      <xdr:row>94</xdr:row>
      <xdr:rowOff>86802</xdr:rowOff>
    </xdr:from>
    <xdr:to>
      <xdr:col>5</xdr:col>
      <xdr:colOff>368795</xdr:colOff>
      <xdr:row>97</xdr:row>
      <xdr:rowOff>86103</xdr:rowOff>
    </xdr:to>
    <xdr:sp macro="" textlink="">
      <xdr:nvSpPr>
        <xdr:cNvPr id="185" name="Rectangle 3">
          <a:extLst>
            <a:ext uri="{FF2B5EF4-FFF2-40B4-BE49-F238E27FC236}">
              <a16:creationId xmlns:a16="http://schemas.microsoft.com/office/drawing/2014/main" id="{00000000-0008-0000-0300-000094000000}"/>
            </a:ext>
          </a:extLst>
        </xdr:cNvPr>
        <xdr:cNvSpPr>
          <a:spLocks noChangeArrowheads="1"/>
        </xdr:cNvSpPr>
      </xdr:nvSpPr>
      <xdr:spPr bwMode="auto">
        <a:xfrm>
          <a:off x="5364959" y="27556902"/>
          <a:ext cx="1282716" cy="502221"/>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Počet dotknutých subjektov</a:t>
          </a:r>
        </a:p>
      </xdr:txBody>
    </xdr:sp>
    <xdr:clientData/>
  </xdr:twoCellAnchor>
  <xdr:twoCellAnchor>
    <xdr:from>
      <xdr:col>3</xdr:col>
      <xdr:colOff>488541</xdr:colOff>
      <xdr:row>97</xdr:row>
      <xdr:rowOff>152423</xdr:rowOff>
    </xdr:from>
    <xdr:to>
      <xdr:col>5</xdr:col>
      <xdr:colOff>374247</xdr:colOff>
      <xdr:row>100</xdr:row>
      <xdr:rowOff>151192</xdr:rowOff>
    </xdr:to>
    <xdr:sp macro="" textlink="">
      <xdr:nvSpPr>
        <xdr:cNvPr id="187" name="Rectangle 3">
          <a:extLst>
            <a:ext uri="{FF2B5EF4-FFF2-40B4-BE49-F238E27FC236}">
              <a16:creationId xmlns:a16="http://schemas.microsoft.com/office/drawing/2014/main" id="{00000000-0008-0000-0300-000025000000}"/>
            </a:ext>
          </a:extLst>
        </xdr:cNvPr>
        <xdr:cNvSpPr>
          <a:spLocks noChangeArrowheads="1"/>
        </xdr:cNvSpPr>
      </xdr:nvSpPr>
      <xdr:spPr bwMode="auto">
        <a:xfrm>
          <a:off x="5229874" y="27245756"/>
          <a:ext cx="1261540" cy="475019"/>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Frekvencia</a:t>
          </a:r>
          <a:endParaRPr lang="en-US" sz="800" b="1" kern="1200">
            <a:solidFill>
              <a:srgbClr val="FFFFFF"/>
            </a:solidFill>
            <a:effectLst/>
            <a:latin typeface="Arial"/>
            <a:ea typeface="Times New Roman"/>
            <a:cs typeface="+mn-cs"/>
          </a:endParaRPr>
        </a:p>
      </xdr:txBody>
    </xdr:sp>
    <xdr:clientData/>
  </xdr:twoCellAnchor>
  <xdr:oneCellAnchor>
    <xdr:from>
      <xdr:col>3</xdr:col>
      <xdr:colOff>214640</xdr:colOff>
      <xdr:row>98</xdr:row>
      <xdr:rowOff>87651</xdr:rowOff>
    </xdr:from>
    <xdr:ext cx="248851" cy="224998"/>
    <xdr:sp macro="" textlink="">
      <xdr:nvSpPr>
        <xdr:cNvPr id="188" name="BlokTextu 187">
          <a:extLst>
            <a:ext uri="{FF2B5EF4-FFF2-40B4-BE49-F238E27FC236}">
              <a16:creationId xmlns:a16="http://schemas.microsoft.com/office/drawing/2014/main" id="{00000000-0008-0000-0300-000071000000}"/>
            </a:ext>
          </a:extLst>
        </xdr:cNvPr>
        <xdr:cNvSpPr txBox="1"/>
      </xdr:nvSpPr>
      <xdr:spPr>
        <a:xfrm>
          <a:off x="5083820" y="28228311"/>
          <a:ext cx="248851"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x</a:t>
          </a:r>
        </a:p>
      </xdr:txBody>
    </xdr:sp>
    <xdr:clientData/>
  </xdr:oneCellAnchor>
  <xdr:twoCellAnchor>
    <xdr:from>
      <xdr:col>10</xdr:col>
      <xdr:colOff>46568</xdr:colOff>
      <xdr:row>97</xdr:row>
      <xdr:rowOff>141825</xdr:rowOff>
    </xdr:from>
    <xdr:to>
      <xdr:col>17</xdr:col>
      <xdr:colOff>295276</xdr:colOff>
      <xdr:row>100</xdr:row>
      <xdr:rowOff>152405</xdr:rowOff>
    </xdr:to>
    <xdr:sp macro="" textlink="">
      <xdr:nvSpPr>
        <xdr:cNvPr id="189" name="Rectangle 3">
          <a:extLst>
            <a:ext uri="{FF2B5EF4-FFF2-40B4-BE49-F238E27FC236}">
              <a16:creationId xmlns:a16="http://schemas.microsoft.com/office/drawing/2014/main" id="{00000000-0008-0000-0300-000021000000}"/>
            </a:ext>
          </a:extLst>
        </xdr:cNvPr>
        <xdr:cNvSpPr>
          <a:spLocks noChangeArrowheads="1"/>
        </xdr:cNvSpPr>
      </xdr:nvSpPr>
      <xdr:spPr bwMode="auto">
        <a:xfrm>
          <a:off x="10531688" y="28114845"/>
          <a:ext cx="4622588" cy="513500"/>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Priame náklady </a:t>
          </a:r>
          <a:r>
            <a:rPr lang="en-US" sz="800" b="1" kern="1200">
              <a:solidFill>
                <a:srgbClr val="FFFFFF"/>
              </a:solidFill>
              <a:effectLst/>
              <a:latin typeface="Arial"/>
              <a:ea typeface="Times New Roman"/>
              <a:cs typeface="+mn-cs"/>
            </a:rPr>
            <a:t>-</a:t>
          </a:r>
          <a:r>
            <a:rPr lang="en-US" sz="800" b="1" kern="1200" baseline="0">
              <a:solidFill>
                <a:srgbClr val="FFFFFF"/>
              </a:solidFill>
              <a:effectLst/>
              <a:latin typeface="Arial"/>
              <a:ea typeface="Times New Roman"/>
              <a:cs typeface="+mn-cs"/>
            </a:rPr>
            <a:t> in</a:t>
          </a:r>
          <a:r>
            <a:rPr lang="sk-SK" sz="800" b="1" kern="1200" baseline="0">
              <a:solidFill>
                <a:srgbClr val="FFFFFF"/>
              </a:solidFill>
              <a:effectLst/>
              <a:latin typeface="Arial"/>
              <a:ea typeface="Times New Roman"/>
              <a:cs typeface="+mn-cs"/>
            </a:rPr>
            <a:t>é</a:t>
          </a:r>
          <a:r>
            <a:rPr lang="en-US" sz="800" b="1" kern="1200" baseline="0">
              <a:solidFill>
                <a:srgbClr val="FFFFFF"/>
              </a:solidFill>
              <a:effectLst/>
              <a:latin typeface="Arial"/>
              <a:ea typeface="Times New Roman"/>
              <a:cs typeface="+mn-cs"/>
            </a:rPr>
            <a:t> poplatk</a:t>
          </a:r>
          <a:r>
            <a:rPr lang="sk-SK" sz="800" b="1" kern="1200" baseline="0">
              <a:solidFill>
                <a:srgbClr val="FFFFFF"/>
              </a:solidFill>
              <a:effectLst/>
              <a:latin typeface="Arial"/>
              <a:ea typeface="Times New Roman"/>
              <a:cs typeface="+mn-cs"/>
            </a:rPr>
            <a:t>y</a:t>
          </a:r>
        </a:p>
        <a:p>
          <a:pPr marL="0" indent="0" algn="ctr" fontAlgn="base">
            <a:spcAft>
              <a:spcPts val="0"/>
            </a:spcAft>
          </a:pPr>
          <a:r>
            <a:rPr lang="en-US" sz="800" b="1" kern="1200" baseline="0">
              <a:solidFill>
                <a:srgbClr val="FFFFFF"/>
              </a:solidFill>
              <a:effectLst/>
              <a:latin typeface="Arial"/>
              <a:ea typeface="Times New Roman"/>
              <a:cs typeface="+mn-cs"/>
            </a:rPr>
            <a:t> </a:t>
          </a:r>
          <a:endParaRPr lang="sk-SK" sz="800" b="1" kern="1200" baseline="0">
            <a:solidFill>
              <a:srgbClr val="FFFFFF"/>
            </a:solidFill>
            <a:effectLst/>
            <a:latin typeface="Arial"/>
            <a:ea typeface="Times New Roman"/>
            <a:cs typeface="+mn-cs"/>
          </a:endParaRPr>
        </a:p>
        <a:p>
          <a:pPr marL="0" indent="0" algn="ctr" fontAlgn="base">
            <a:spcAft>
              <a:spcPts val="0"/>
            </a:spcAft>
          </a:pPr>
          <a:r>
            <a:rPr lang="sk-SK" sz="800" b="0" i="1" kern="1200" baseline="0">
              <a:solidFill>
                <a:srgbClr val="FFFFFF"/>
              </a:solidFill>
              <a:effectLst/>
              <a:latin typeface="Arial"/>
              <a:ea typeface="Times New Roman"/>
              <a:cs typeface="+mn-cs"/>
            </a:rPr>
            <a:t>n</a:t>
          </a:r>
          <a:r>
            <a:rPr lang="sk-SK" sz="800" b="0" i="1" kern="1200">
              <a:solidFill>
                <a:srgbClr val="FFFFFF"/>
              </a:solidFill>
              <a:effectLst/>
              <a:latin typeface="Arial"/>
              <a:ea typeface="Times New Roman"/>
              <a:cs typeface="+mn-cs"/>
            </a:rPr>
            <a:t>a jedného podnikateľa </a:t>
          </a:r>
          <a:endParaRPr lang="en-US" sz="800" b="0" i="1" kern="1200">
            <a:solidFill>
              <a:srgbClr val="FFFFFF"/>
            </a:solidFill>
            <a:effectLst/>
            <a:latin typeface="Arial"/>
            <a:ea typeface="Times New Roman"/>
            <a:cs typeface="+mn-cs"/>
          </a:endParaRPr>
        </a:p>
      </xdr:txBody>
    </xdr:sp>
    <xdr:clientData/>
  </xdr:twoCellAnchor>
  <xdr:twoCellAnchor>
    <xdr:from>
      <xdr:col>10</xdr:col>
      <xdr:colOff>32604</xdr:colOff>
      <xdr:row>104</xdr:row>
      <xdr:rowOff>143944</xdr:rowOff>
    </xdr:from>
    <xdr:to>
      <xdr:col>17</xdr:col>
      <xdr:colOff>301413</xdr:colOff>
      <xdr:row>107</xdr:row>
      <xdr:rowOff>142713</xdr:rowOff>
    </xdr:to>
    <xdr:sp macro="" textlink="">
      <xdr:nvSpPr>
        <xdr:cNvPr id="190" name="Rectangle 3">
          <a:extLst>
            <a:ext uri="{FF2B5EF4-FFF2-40B4-BE49-F238E27FC236}">
              <a16:creationId xmlns:a16="http://schemas.microsoft.com/office/drawing/2014/main" id="{00000000-0008-0000-0300-000022000000}"/>
            </a:ext>
          </a:extLst>
        </xdr:cNvPr>
        <xdr:cNvSpPr>
          <a:spLocks noChangeArrowheads="1"/>
        </xdr:cNvSpPr>
      </xdr:nvSpPr>
      <xdr:spPr bwMode="auto">
        <a:xfrm>
          <a:off x="10517724" y="29290444"/>
          <a:ext cx="4642689" cy="501689"/>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Iné nepriame náklady</a:t>
          </a:r>
        </a:p>
        <a:p>
          <a:pPr marL="0" indent="0" algn="ctr" fontAlgn="base">
            <a:spcAft>
              <a:spcPts val="0"/>
            </a:spcAft>
          </a:pPr>
          <a:r>
            <a:rPr lang="sk-SK" sz="800" kern="1200">
              <a:solidFill>
                <a:srgbClr val="FFFFFF"/>
              </a:solidFill>
              <a:effectLst/>
              <a:latin typeface="Arial"/>
              <a:ea typeface="Times New Roman"/>
              <a:cs typeface="+mn-cs"/>
            </a:rPr>
            <a:t> </a:t>
          </a:r>
          <a:endParaRPr lang="sk-SK" sz="800" b="1" kern="1200">
            <a:solidFill>
              <a:srgbClr val="FFFFFF"/>
            </a:solidFill>
            <a:effectLst/>
            <a:latin typeface="Arial"/>
            <a:ea typeface="Times New Roman"/>
            <a:cs typeface="+mn-cs"/>
          </a:endParaRPr>
        </a:p>
        <a:p>
          <a:pPr marL="0" indent="0" algn="ctr" fontAlgn="base">
            <a:spcAft>
              <a:spcPts val="0"/>
            </a:spcAft>
          </a:pPr>
          <a:r>
            <a:rPr lang="sk-SK" sz="800" i="1" kern="1200">
              <a:solidFill>
                <a:srgbClr val="FFFFFF"/>
              </a:solidFill>
              <a:effectLst/>
              <a:latin typeface="Arial"/>
              <a:ea typeface="Times New Roman"/>
              <a:cs typeface="+mn-cs"/>
            </a:rPr>
            <a:t>na jedného podnikateľa</a:t>
          </a:r>
          <a:r>
            <a:rPr lang="sk-SK" sz="800" kern="1200">
              <a:solidFill>
                <a:srgbClr val="FFFFFF"/>
              </a:solidFill>
              <a:effectLst/>
              <a:latin typeface="Arial"/>
              <a:ea typeface="Times New Roman"/>
              <a:cs typeface="+mn-cs"/>
            </a:rPr>
            <a:t> </a:t>
          </a:r>
          <a:endParaRPr lang="en-US" sz="800" kern="1200">
            <a:solidFill>
              <a:srgbClr val="FFFFFF"/>
            </a:solidFill>
            <a:effectLst/>
            <a:latin typeface="Arial"/>
            <a:ea typeface="Times New Roman"/>
            <a:cs typeface="+mn-cs"/>
          </a:endParaRPr>
        </a:p>
      </xdr:txBody>
    </xdr:sp>
    <xdr:clientData/>
  </xdr:twoCellAnchor>
  <xdr:twoCellAnchor>
    <xdr:from>
      <xdr:col>17</xdr:col>
      <xdr:colOff>564741</xdr:colOff>
      <xdr:row>104</xdr:row>
      <xdr:rowOff>137183</xdr:rowOff>
    </xdr:from>
    <xdr:to>
      <xdr:col>17</xdr:col>
      <xdr:colOff>1860147</xdr:colOff>
      <xdr:row>107</xdr:row>
      <xdr:rowOff>135952</xdr:rowOff>
    </xdr:to>
    <xdr:sp macro="" textlink="">
      <xdr:nvSpPr>
        <xdr:cNvPr id="191" name="Rectangle 3">
          <a:extLst>
            <a:ext uri="{FF2B5EF4-FFF2-40B4-BE49-F238E27FC236}">
              <a16:creationId xmlns:a16="http://schemas.microsoft.com/office/drawing/2014/main" id="{00000000-0008-0000-0300-000025000000}"/>
            </a:ext>
          </a:extLst>
        </xdr:cNvPr>
        <xdr:cNvSpPr>
          <a:spLocks noChangeArrowheads="1"/>
        </xdr:cNvSpPr>
      </xdr:nvSpPr>
      <xdr:spPr bwMode="auto">
        <a:xfrm>
          <a:off x="15423741" y="29283683"/>
          <a:ext cx="1295406" cy="501689"/>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Počet dotknutých subjektov</a:t>
          </a:r>
        </a:p>
      </xdr:txBody>
    </xdr:sp>
    <xdr:clientData/>
  </xdr:twoCellAnchor>
  <xdr:twoCellAnchor>
    <xdr:from>
      <xdr:col>10</xdr:col>
      <xdr:colOff>31751</xdr:colOff>
      <xdr:row>94</xdr:row>
      <xdr:rowOff>84669</xdr:rowOff>
    </xdr:from>
    <xdr:to>
      <xdr:col>17</xdr:col>
      <xdr:colOff>309034</xdr:colOff>
      <xdr:row>97</xdr:row>
      <xdr:rowOff>95249</xdr:rowOff>
    </xdr:to>
    <xdr:sp macro="" textlink="">
      <xdr:nvSpPr>
        <xdr:cNvPr id="192" name="Rectangle 3">
          <a:extLst>
            <a:ext uri="{FF2B5EF4-FFF2-40B4-BE49-F238E27FC236}">
              <a16:creationId xmlns:a16="http://schemas.microsoft.com/office/drawing/2014/main" id="{00000000-0008-0000-0300-000069000000}"/>
            </a:ext>
          </a:extLst>
        </xdr:cNvPr>
        <xdr:cNvSpPr>
          <a:spLocks noChangeArrowheads="1"/>
        </xdr:cNvSpPr>
      </xdr:nvSpPr>
      <xdr:spPr bwMode="auto">
        <a:xfrm>
          <a:off x="10516871" y="27554769"/>
          <a:ext cx="4651163" cy="513500"/>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Priame náklady (dane, odvody, clá a poplatky, ktorých cieľom je znižovať negatívne externality</a:t>
          </a:r>
        </a:p>
        <a:p>
          <a:pPr marL="0" indent="0" algn="ctr" fontAlgn="base">
            <a:spcAft>
              <a:spcPts val="0"/>
            </a:spcAft>
          </a:pPr>
          <a:r>
            <a:rPr lang="sk-SK" sz="800" b="1" kern="1200">
              <a:solidFill>
                <a:srgbClr val="FFFFFF"/>
              </a:solidFill>
              <a:effectLst/>
              <a:latin typeface="Arial"/>
              <a:ea typeface="Times New Roman"/>
              <a:cs typeface="+mn-cs"/>
            </a:rPr>
            <a:t> </a:t>
          </a:r>
        </a:p>
        <a:p>
          <a:pPr marL="0" indent="0" algn="ctr" fontAlgn="base">
            <a:spcAft>
              <a:spcPts val="0"/>
            </a:spcAft>
          </a:pPr>
          <a:r>
            <a:rPr lang="sk-SK" sz="800" i="1" kern="1200">
              <a:solidFill>
                <a:srgbClr val="FFFFFF"/>
              </a:solidFill>
              <a:effectLst/>
              <a:latin typeface="Arial"/>
              <a:ea typeface="Times New Roman"/>
              <a:cs typeface="+mn-cs"/>
            </a:rPr>
            <a:t>ročný vplyv na kategóriu dotknutých subjektov</a:t>
          </a:r>
          <a:endParaRPr lang="en-US" sz="800" i="1" kern="1200">
            <a:solidFill>
              <a:srgbClr val="FFFFFF"/>
            </a:solidFill>
            <a:effectLst/>
            <a:latin typeface="Arial"/>
            <a:ea typeface="Times New Roman"/>
            <a:cs typeface="+mn-cs"/>
          </a:endParaRPr>
        </a:p>
      </xdr:txBody>
    </xdr:sp>
    <xdr:clientData/>
  </xdr:twoCellAnchor>
  <xdr:twoCellAnchor>
    <xdr:from>
      <xdr:col>10</xdr:col>
      <xdr:colOff>27518</xdr:colOff>
      <xdr:row>101</xdr:row>
      <xdr:rowOff>42765</xdr:rowOff>
    </xdr:from>
    <xdr:to>
      <xdr:col>17</xdr:col>
      <xdr:colOff>257175</xdr:colOff>
      <xdr:row>104</xdr:row>
      <xdr:rowOff>53345</xdr:rowOff>
    </xdr:to>
    <xdr:sp macro="" textlink="">
      <xdr:nvSpPr>
        <xdr:cNvPr id="193" name="Rectangle 3">
          <a:extLst>
            <a:ext uri="{FF2B5EF4-FFF2-40B4-BE49-F238E27FC236}">
              <a16:creationId xmlns:a16="http://schemas.microsoft.com/office/drawing/2014/main" id="{00000000-0008-0000-0300-00006A000000}"/>
            </a:ext>
          </a:extLst>
        </xdr:cNvPr>
        <xdr:cNvSpPr>
          <a:spLocks noChangeArrowheads="1"/>
        </xdr:cNvSpPr>
      </xdr:nvSpPr>
      <xdr:spPr bwMode="auto">
        <a:xfrm>
          <a:off x="10512638" y="28686345"/>
          <a:ext cx="4603537" cy="513500"/>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Nepriame náklady - Sankcie a pokuty</a:t>
          </a:r>
        </a:p>
        <a:p>
          <a:pPr marL="0" indent="0" algn="ctr" fontAlgn="base">
            <a:spcAft>
              <a:spcPts val="0"/>
            </a:spcAft>
          </a:pPr>
          <a:r>
            <a:rPr lang="sk-SK" sz="800" b="1" kern="1200">
              <a:solidFill>
                <a:srgbClr val="FFFFFF"/>
              </a:solidFill>
              <a:effectLst/>
              <a:latin typeface="Arial"/>
              <a:ea typeface="Times New Roman"/>
              <a:cs typeface="+mn-cs"/>
            </a:rPr>
            <a:t> </a:t>
          </a:r>
          <a:r>
            <a:rPr lang="sk-SK" sz="800" b="1" kern="1200" baseline="0">
              <a:solidFill>
                <a:srgbClr val="FFFFFF"/>
              </a:solidFill>
              <a:effectLst/>
              <a:latin typeface="Arial"/>
              <a:ea typeface="Times New Roman"/>
              <a:cs typeface="+mn-cs"/>
            </a:rPr>
            <a:t> </a:t>
          </a:r>
        </a:p>
        <a:p>
          <a:pPr marL="0" indent="0" algn="ctr" fontAlgn="base">
            <a:spcAft>
              <a:spcPts val="0"/>
            </a:spcAft>
          </a:pPr>
          <a:r>
            <a:rPr lang="sk-SK" sz="800" i="1" kern="1200">
              <a:solidFill>
                <a:srgbClr val="FFFFFF"/>
              </a:solidFill>
              <a:effectLst/>
              <a:latin typeface="Arial"/>
              <a:ea typeface="Times New Roman"/>
              <a:cs typeface="+mn-cs"/>
            </a:rPr>
            <a:t>ročný vplyv na kategóriu dotknutých subjektov</a:t>
          </a:r>
          <a:endParaRPr lang="en-US" sz="800" i="1" kern="1200">
            <a:solidFill>
              <a:srgbClr val="FFFFFF"/>
            </a:solidFill>
            <a:effectLst/>
            <a:latin typeface="Arial"/>
            <a:ea typeface="Times New Roman"/>
            <a:cs typeface="+mn-cs"/>
          </a:endParaRPr>
        </a:p>
      </xdr:txBody>
    </xdr:sp>
    <xdr:clientData/>
  </xdr:twoCellAnchor>
  <xdr:oneCellAnchor>
    <xdr:from>
      <xdr:col>17</xdr:col>
      <xdr:colOff>298460</xdr:colOff>
      <xdr:row>105</xdr:row>
      <xdr:rowOff>87651</xdr:rowOff>
    </xdr:from>
    <xdr:ext cx="248851" cy="224998"/>
    <xdr:sp macro="" textlink="">
      <xdr:nvSpPr>
        <xdr:cNvPr id="194" name="BlokTextu 193">
          <a:extLst>
            <a:ext uri="{FF2B5EF4-FFF2-40B4-BE49-F238E27FC236}">
              <a16:creationId xmlns:a16="http://schemas.microsoft.com/office/drawing/2014/main" id="{00000000-0008-0000-0300-000071000000}"/>
            </a:ext>
          </a:extLst>
        </xdr:cNvPr>
        <xdr:cNvSpPr txBox="1"/>
      </xdr:nvSpPr>
      <xdr:spPr>
        <a:xfrm>
          <a:off x="15157460" y="29401791"/>
          <a:ext cx="248851"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x</a:t>
          </a:r>
        </a:p>
      </xdr:txBody>
    </xdr:sp>
    <xdr:clientData/>
  </xdr:oneCellAnchor>
  <xdr:twoCellAnchor>
    <xdr:from>
      <xdr:col>17</xdr:col>
      <xdr:colOff>564741</xdr:colOff>
      <xdr:row>97</xdr:row>
      <xdr:rowOff>152423</xdr:rowOff>
    </xdr:from>
    <xdr:to>
      <xdr:col>17</xdr:col>
      <xdr:colOff>1860147</xdr:colOff>
      <xdr:row>100</xdr:row>
      <xdr:rowOff>151192</xdr:rowOff>
    </xdr:to>
    <xdr:sp macro="" textlink="">
      <xdr:nvSpPr>
        <xdr:cNvPr id="199" name="Rectangle 3">
          <a:extLst>
            <a:ext uri="{FF2B5EF4-FFF2-40B4-BE49-F238E27FC236}">
              <a16:creationId xmlns:a16="http://schemas.microsoft.com/office/drawing/2014/main" id="{00000000-0008-0000-0300-000025000000}"/>
            </a:ext>
          </a:extLst>
        </xdr:cNvPr>
        <xdr:cNvSpPr>
          <a:spLocks noChangeArrowheads="1"/>
        </xdr:cNvSpPr>
      </xdr:nvSpPr>
      <xdr:spPr bwMode="auto">
        <a:xfrm>
          <a:off x="15423741" y="28125443"/>
          <a:ext cx="1295406" cy="501689"/>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Počet dotknutých subjektov</a:t>
          </a:r>
        </a:p>
      </xdr:txBody>
    </xdr:sp>
    <xdr:clientData/>
  </xdr:twoCellAnchor>
  <xdr:oneCellAnchor>
    <xdr:from>
      <xdr:col>17</xdr:col>
      <xdr:colOff>290840</xdr:colOff>
      <xdr:row>98</xdr:row>
      <xdr:rowOff>87651</xdr:rowOff>
    </xdr:from>
    <xdr:ext cx="248851" cy="224998"/>
    <xdr:sp macro="" textlink="">
      <xdr:nvSpPr>
        <xdr:cNvPr id="200" name="BlokTextu 199">
          <a:extLst>
            <a:ext uri="{FF2B5EF4-FFF2-40B4-BE49-F238E27FC236}">
              <a16:creationId xmlns:a16="http://schemas.microsoft.com/office/drawing/2014/main" id="{00000000-0008-0000-0300-000071000000}"/>
            </a:ext>
          </a:extLst>
        </xdr:cNvPr>
        <xdr:cNvSpPr txBox="1"/>
      </xdr:nvSpPr>
      <xdr:spPr>
        <a:xfrm>
          <a:off x="15149840" y="28228311"/>
          <a:ext cx="248851"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x</a:t>
          </a:r>
        </a:p>
      </xdr:txBody>
    </xdr:sp>
    <xdr:clientData/>
  </xdr:oneCellAnchor>
  <xdr:twoCellAnchor>
    <xdr:from>
      <xdr:col>2</xdr:col>
      <xdr:colOff>328930</xdr:colOff>
      <xdr:row>123</xdr:row>
      <xdr:rowOff>38878</xdr:rowOff>
    </xdr:from>
    <xdr:to>
      <xdr:col>2</xdr:col>
      <xdr:colOff>577542</xdr:colOff>
      <xdr:row>124</xdr:row>
      <xdr:rowOff>139012</xdr:rowOff>
    </xdr:to>
    <xdr:sp macro="" textlink="">
      <xdr:nvSpPr>
        <xdr:cNvPr id="201" name="BlokTextu 200">
          <a:extLst>
            <a:ext uri="{FF2B5EF4-FFF2-40B4-BE49-F238E27FC236}">
              <a16:creationId xmlns:a16="http://schemas.microsoft.com/office/drawing/2014/main" id="{00000000-0008-0000-0300-00005E000000}"/>
            </a:ext>
          </a:extLst>
        </xdr:cNvPr>
        <xdr:cNvSpPr txBox="1"/>
      </xdr:nvSpPr>
      <xdr:spPr>
        <a:xfrm>
          <a:off x="3803650" y="3275153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4</xdr:col>
      <xdr:colOff>115570</xdr:colOff>
      <xdr:row>121</xdr:row>
      <xdr:rowOff>84597</xdr:rowOff>
    </xdr:from>
    <xdr:to>
      <xdr:col>5</xdr:col>
      <xdr:colOff>590710</xdr:colOff>
      <xdr:row>126</xdr:row>
      <xdr:rowOff>146397</xdr:rowOff>
    </xdr:to>
    <xdr:sp macro="" textlink="">
      <xdr:nvSpPr>
        <xdr:cNvPr id="203" name="Rectangle 3">
          <a:extLst>
            <a:ext uri="{FF2B5EF4-FFF2-40B4-BE49-F238E27FC236}">
              <a16:creationId xmlns:a16="http://schemas.microsoft.com/office/drawing/2014/main" id="{00000000-0008-0000-0300-00005D000000}"/>
            </a:ext>
          </a:extLst>
        </xdr:cNvPr>
        <xdr:cNvSpPr>
          <a:spLocks noChangeArrowheads="1"/>
        </xdr:cNvSpPr>
      </xdr:nvSpPr>
      <xdr:spPr bwMode="auto">
        <a:xfrm>
          <a:off x="5609590" y="32461977"/>
          <a:ext cx="1260000" cy="900000"/>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1000" b="1" kern="1200">
              <a:solidFill>
                <a:srgbClr val="FFFFFF"/>
              </a:solidFill>
              <a:effectLst/>
              <a:latin typeface="Arial"/>
              <a:ea typeface="Times New Roman"/>
              <a:cs typeface="+mn-cs"/>
            </a:rPr>
            <a:t>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Iné 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i="1" kern="1200">
              <a:solidFill>
                <a:srgbClr val="FFFFFF"/>
              </a:solidFill>
              <a:effectLst/>
              <a:latin typeface="Arial"/>
              <a:ea typeface="Times New Roman"/>
              <a:cs typeface="+mn-cs"/>
            </a:rPr>
            <a:t> na jedného podnikateľa</a:t>
          </a:r>
          <a:r>
            <a:rPr lang="sk-SK" sz="800" kern="1200">
              <a:solidFill>
                <a:srgbClr val="FFFFFF"/>
              </a:solidFill>
              <a:effectLst/>
              <a:latin typeface="Arial"/>
              <a:ea typeface="Times New Roman"/>
              <a:cs typeface="+mn-cs"/>
            </a:rPr>
            <a:t> </a:t>
          </a:r>
          <a:endParaRPr lang="en-US" sz="800" kern="1200">
            <a:solidFill>
              <a:srgbClr val="FFFFFF"/>
            </a:solidFill>
            <a:effectLst/>
            <a:latin typeface="Arial"/>
            <a:ea typeface="Times New Roman"/>
            <a:cs typeface="+mn-cs"/>
          </a:endParaRPr>
        </a:p>
      </xdr:txBody>
    </xdr:sp>
    <xdr:clientData/>
  </xdr:twoCellAnchor>
  <xdr:twoCellAnchor>
    <xdr:from>
      <xdr:col>3</xdr:col>
      <xdr:colOff>458470</xdr:colOff>
      <xdr:row>123</xdr:row>
      <xdr:rowOff>38878</xdr:rowOff>
    </xdr:from>
    <xdr:to>
      <xdr:col>4</xdr:col>
      <xdr:colOff>82242</xdr:colOff>
      <xdr:row>124</xdr:row>
      <xdr:rowOff>139012</xdr:rowOff>
    </xdr:to>
    <xdr:sp macro="" textlink="">
      <xdr:nvSpPr>
        <xdr:cNvPr id="204" name="BlokTextu 203">
          <a:extLst>
            <a:ext uri="{FF2B5EF4-FFF2-40B4-BE49-F238E27FC236}">
              <a16:creationId xmlns:a16="http://schemas.microsoft.com/office/drawing/2014/main" id="{00000000-0008-0000-0300-00005E000000}"/>
            </a:ext>
          </a:extLst>
        </xdr:cNvPr>
        <xdr:cNvSpPr txBox="1"/>
      </xdr:nvSpPr>
      <xdr:spPr>
        <a:xfrm>
          <a:off x="5327650" y="3275153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5</xdr:col>
      <xdr:colOff>580390</xdr:colOff>
      <xdr:row>123</xdr:row>
      <xdr:rowOff>38878</xdr:rowOff>
    </xdr:from>
    <xdr:to>
      <xdr:col>5</xdr:col>
      <xdr:colOff>829002</xdr:colOff>
      <xdr:row>124</xdr:row>
      <xdr:rowOff>139012</xdr:rowOff>
    </xdr:to>
    <xdr:sp macro="" textlink="">
      <xdr:nvSpPr>
        <xdr:cNvPr id="205" name="BlokTextu 204">
          <a:extLst>
            <a:ext uri="{FF2B5EF4-FFF2-40B4-BE49-F238E27FC236}">
              <a16:creationId xmlns:a16="http://schemas.microsoft.com/office/drawing/2014/main" id="{00000000-0008-0000-0300-00005E000000}"/>
            </a:ext>
          </a:extLst>
        </xdr:cNvPr>
        <xdr:cNvSpPr txBox="1"/>
      </xdr:nvSpPr>
      <xdr:spPr>
        <a:xfrm>
          <a:off x="6859270" y="3275153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10</xdr:col>
      <xdr:colOff>46990</xdr:colOff>
      <xdr:row>121</xdr:row>
      <xdr:rowOff>91677</xdr:rowOff>
    </xdr:from>
    <xdr:to>
      <xdr:col>20</xdr:col>
      <xdr:colOff>473408</xdr:colOff>
      <xdr:row>126</xdr:row>
      <xdr:rowOff>162953</xdr:rowOff>
    </xdr:to>
    <xdr:grpSp>
      <xdr:nvGrpSpPr>
        <xdr:cNvPr id="206" name="Skupina 205">
          <a:extLst>
            <a:ext uri="{FF2B5EF4-FFF2-40B4-BE49-F238E27FC236}">
              <a16:creationId xmlns:a16="http://schemas.microsoft.com/office/drawing/2014/main" id="{00000000-0008-0000-0300-000059000000}"/>
            </a:ext>
          </a:extLst>
        </xdr:cNvPr>
        <xdr:cNvGrpSpPr/>
      </xdr:nvGrpSpPr>
      <xdr:grpSpPr>
        <a:xfrm>
          <a:off x="10558498" y="36375859"/>
          <a:ext cx="8334426" cy="883935"/>
          <a:chOff x="444500" y="21123818"/>
          <a:chExt cx="6809417" cy="862629"/>
        </a:xfrm>
      </xdr:grpSpPr>
      <xdr:sp macro="" textlink="">
        <xdr:nvSpPr>
          <xdr:cNvPr id="207" name="Rectangle 3">
            <a:extLst>
              <a:ext uri="{FF2B5EF4-FFF2-40B4-BE49-F238E27FC236}">
                <a16:creationId xmlns:a16="http://schemas.microsoft.com/office/drawing/2014/main" id="{00000000-0008-0000-0300-00005A000000}"/>
              </a:ext>
            </a:extLst>
          </xdr:cNvPr>
          <xdr:cNvSpPr>
            <a:spLocks noChangeArrowheads="1"/>
          </xdr:cNvSpPr>
        </xdr:nvSpPr>
        <xdr:spPr bwMode="auto">
          <a:xfrm>
            <a:off x="6177426" y="21123818"/>
            <a:ext cx="1076491" cy="853641"/>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sk-SK" sz="1000" b="1" kern="1200">
                <a:solidFill>
                  <a:srgbClr val="FFFFFF"/>
                </a:solidFill>
                <a:effectLst/>
                <a:latin typeface="Arial"/>
                <a:ea typeface="Times New Roman"/>
              </a:rPr>
              <a:t>Administratívne náklady </a:t>
            </a:r>
          </a:p>
          <a:p>
            <a:pPr algn="ctr" fontAlgn="base">
              <a:spcAft>
                <a:spcPts val="0"/>
              </a:spcAft>
            </a:pPr>
            <a:endParaRPr lang="sk-SK" sz="1000" kern="1200">
              <a:solidFill>
                <a:srgbClr val="FFFFFF"/>
              </a:solidFill>
              <a:effectLst/>
              <a:latin typeface="Arial"/>
              <a:ea typeface="Times New Roman"/>
            </a:endParaRPr>
          </a:p>
          <a:p>
            <a:pPr algn="ctr" fontAlgn="base">
              <a:spcAft>
                <a:spcPts val="0"/>
              </a:spcAft>
            </a:pPr>
            <a:endParaRPr lang="sk-SK" sz="1000" kern="1200">
              <a:solidFill>
                <a:srgbClr val="FFFFFF"/>
              </a:solidFill>
              <a:effectLst/>
              <a:latin typeface="Arial"/>
              <a:ea typeface="Times New Roman"/>
            </a:endParaRPr>
          </a:p>
          <a:p>
            <a:pPr algn="ctr" fontAlgn="base">
              <a:spcAft>
                <a:spcPts val="0"/>
              </a:spcAft>
            </a:pPr>
            <a:r>
              <a:rPr lang="sk-SK" sz="800" i="1" kern="1200">
                <a:solidFill>
                  <a:srgbClr val="FFFFFF"/>
                </a:solidFill>
                <a:effectLst/>
                <a:latin typeface="Arial"/>
                <a:ea typeface="Times New Roman"/>
              </a:rPr>
              <a:t>na jedného podnikateľa</a:t>
            </a:r>
            <a:endParaRPr lang="en-US" sz="800" i="1">
              <a:effectLst/>
              <a:latin typeface="Times New Roman"/>
              <a:ea typeface="Times New Roman"/>
            </a:endParaRPr>
          </a:p>
        </xdr:txBody>
      </xdr:sp>
      <xdr:sp macro="" textlink="">
        <xdr:nvSpPr>
          <xdr:cNvPr id="208" name="Rectangle 3">
            <a:extLst>
              <a:ext uri="{FF2B5EF4-FFF2-40B4-BE49-F238E27FC236}">
                <a16:creationId xmlns:a16="http://schemas.microsoft.com/office/drawing/2014/main" id="{00000000-0008-0000-0300-00005B000000}"/>
              </a:ext>
            </a:extLst>
          </xdr:cNvPr>
          <xdr:cNvSpPr>
            <a:spLocks noChangeArrowheads="1"/>
          </xdr:cNvSpPr>
        </xdr:nvSpPr>
        <xdr:spPr bwMode="auto">
          <a:xfrm>
            <a:off x="444500" y="21124332"/>
            <a:ext cx="1568601" cy="853641"/>
          </a:xfrm>
          <a:prstGeom prst="rect">
            <a:avLst/>
          </a:prstGeom>
          <a:solidFill>
            <a:srgbClr val="0070C0"/>
          </a:solidFill>
          <a:ln w="9525">
            <a:noFill/>
            <a:miter lim="800000"/>
            <a:headEnd/>
            <a:tailEnd/>
          </a:ln>
        </xdr:spPr>
        <xdr:txBody>
          <a:bodyPr wrap="square" lIns="36000" tIns="36000" rIns="36000" bIns="36000" anchor="ctr" anchorCtr="0"/>
          <a:lstStyle/>
          <a:p>
            <a:pPr marL="0" marR="0" indent="0" algn="ctr" defTabSz="914400" eaLnBrk="1" fontAlgn="base" latinLnBrk="0" hangingPunct="1">
              <a:lnSpc>
                <a:spcPct val="100000"/>
              </a:lnSpc>
              <a:spcBef>
                <a:spcPts val="0"/>
              </a:spcBef>
              <a:spcAft>
                <a:spcPts val="0"/>
              </a:spcAft>
              <a:buClrTx/>
              <a:buSzTx/>
              <a:buFontTx/>
              <a:buNone/>
              <a:tabLst/>
              <a:defRPr/>
            </a:pPr>
            <a:endParaRPr lang="sk-SK" sz="800" b="1"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1000" b="1" kern="1200">
                <a:solidFill>
                  <a:srgbClr val="FFFFFF"/>
                </a:solidFill>
                <a:effectLst/>
                <a:latin typeface="Arial"/>
                <a:ea typeface="Times New Roman"/>
                <a:cs typeface="+mn-cs"/>
              </a:rPr>
              <a:t>Priame náklady </a:t>
            </a:r>
          </a:p>
          <a:p>
            <a:pPr marL="0" marR="0" indent="0" algn="ctr" defTabSz="914400" eaLnBrk="1" fontAlgn="base" latinLnBrk="0" hangingPunct="1">
              <a:lnSpc>
                <a:spcPct val="100000"/>
              </a:lnSpc>
              <a:spcBef>
                <a:spcPts val="0"/>
              </a:spcBef>
              <a:spcAft>
                <a:spcPts val="0"/>
              </a:spcAft>
              <a:buClrTx/>
              <a:buSzTx/>
              <a:buFontTx/>
              <a:buNone/>
              <a:tabLst/>
              <a:defRPr/>
            </a:pPr>
            <a:endParaRPr lang="sk-SK" sz="800" b="1"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800" kern="1200">
                <a:solidFill>
                  <a:srgbClr val="FFFFFF"/>
                </a:solidFill>
                <a:effectLst/>
                <a:latin typeface="Arial"/>
                <a:ea typeface="Times New Roman"/>
                <a:cs typeface="+mn-cs"/>
              </a:rPr>
              <a:t>Dane, odvody, clá a poplatky, ktorých cieľom je znižovať negatívne externality)</a:t>
            </a:r>
          </a:p>
          <a:p>
            <a:pPr marL="0" marR="0" indent="0" algn="ctr" defTabSz="914400" eaLnBrk="1" fontAlgn="base" latinLnBrk="0" hangingPunct="1">
              <a:lnSpc>
                <a:spcPct val="100000"/>
              </a:lnSpc>
              <a:spcBef>
                <a:spcPts val="0"/>
              </a:spcBef>
              <a:spcAft>
                <a:spcPts val="0"/>
              </a:spcAft>
              <a:buClrTx/>
              <a:buSzTx/>
              <a:buFontTx/>
              <a:buNone/>
              <a:tabLst/>
              <a:defRPr/>
            </a:pPr>
            <a:r>
              <a:rPr lang="sk-SK" sz="800" kern="1200">
                <a:solidFill>
                  <a:srgbClr val="FFFFFF"/>
                </a:solidFill>
                <a:effectLst/>
                <a:latin typeface="Arial"/>
                <a:ea typeface="Times New Roman"/>
                <a:cs typeface="+mn-cs"/>
              </a:rPr>
              <a:t> </a:t>
            </a:r>
            <a:r>
              <a:rPr lang="sk-SK" sz="800" i="1" kern="1200">
                <a:solidFill>
                  <a:srgbClr val="FFFFFF"/>
                </a:solidFill>
                <a:effectLst/>
                <a:latin typeface="Arial"/>
                <a:ea typeface="Times New Roman"/>
                <a:cs typeface="+mn-cs"/>
              </a:rPr>
              <a:t>na celé podnikateľské prostredie</a:t>
            </a:r>
          </a:p>
          <a:p>
            <a:pPr marL="0" marR="0" indent="0" algn="ctr" defTabSz="914400" eaLnBrk="1" fontAlgn="base" latinLnBrk="0" hangingPunct="1">
              <a:lnSpc>
                <a:spcPct val="100000"/>
              </a:lnSpc>
              <a:spcBef>
                <a:spcPts val="0"/>
              </a:spcBef>
              <a:spcAft>
                <a:spcPts val="0"/>
              </a:spcAft>
              <a:buClrTx/>
              <a:buSzTx/>
              <a:buFontTx/>
              <a:buNone/>
              <a:tabLst/>
              <a:defRPr/>
            </a:pPr>
            <a:endParaRPr lang="sk-SK" sz="800" i="1" kern="1200">
              <a:solidFill>
                <a:srgbClr val="FFFFFF"/>
              </a:solidFill>
              <a:effectLst/>
              <a:latin typeface="Arial"/>
              <a:ea typeface="Times New Roman"/>
              <a:cs typeface="+mn-cs"/>
            </a:endParaRPr>
          </a:p>
        </xdr:txBody>
      </xdr:sp>
      <xdr:sp macro="" textlink="">
        <xdr:nvSpPr>
          <xdr:cNvPr id="209" name="Rectangle 3">
            <a:extLst>
              <a:ext uri="{FF2B5EF4-FFF2-40B4-BE49-F238E27FC236}">
                <a16:creationId xmlns:a16="http://schemas.microsoft.com/office/drawing/2014/main" id="{00000000-0008-0000-0300-00005C000000}"/>
              </a:ext>
            </a:extLst>
          </xdr:cNvPr>
          <xdr:cNvSpPr>
            <a:spLocks noChangeArrowheads="1"/>
          </xdr:cNvSpPr>
        </xdr:nvSpPr>
        <xdr:spPr bwMode="auto">
          <a:xfrm>
            <a:off x="2251868" y="21128570"/>
            <a:ext cx="1076491" cy="853641"/>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1000" b="1" kern="1200">
                <a:solidFill>
                  <a:srgbClr val="FFFFFF"/>
                </a:solidFill>
                <a:effectLst/>
                <a:latin typeface="Arial"/>
                <a:ea typeface="Times New Roman"/>
                <a:cs typeface="+mn-cs"/>
              </a:rPr>
              <a:t>Priame náklady</a:t>
            </a:r>
          </a:p>
          <a:p>
            <a:pPr marL="0" indent="0" algn="ctr" fontAlgn="base">
              <a:spcAft>
                <a:spcPts val="0"/>
              </a:spcAft>
            </a:pPr>
            <a:endParaRPr lang="sk-SK" sz="800" b="1"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 </a:t>
            </a:r>
            <a:r>
              <a:rPr lang="sk-SK" sz="800" kern="1200" baseline="0">
                <a:solidFill>
                  <a:srgbClr val="FFFFFF"/>
                </a:solidFill>
                <a:effectLst/>
                <a:latin typeface="Arial"/>
                <a:ea typeface="Times New Roman"/>
                <a:cs typeface="+mn-cs"/>
              </a:rPr>
              <a:t> Iné </a:t>
            </a:r>
            <a:r>
              <a:rPr lang="sk-SK" sz="800" kern="1200">
                <a:solidFill>
                  <a:srgbClr val="FFFFFF"/>
                </a:solidFill>
                <a:effectLst/>
                <a:latin typeface="Arial"/>
                <a:ea typeface="Times New Roman"/>
                <a:cs typeface="+mn-cs"/>
              </a:rPr>
              <a:t>poplatky</a:t>
            </a:r>
          </a:p>
          <a:p>
            <a:pPr marL="0" indent="0" algn="ctr" fontAlgn="base">
              <a:spcAft>
                <a:spcPts val="0"/>
              </a:spcAft>
            </a:pPr>
            <a:endParaRPr lang="sk-SK" sz="800" kern="1200">
              <a:solidFill>
                <a:srgbClr val="FFFFFF"/>
              </a:solidFill>
              <a:effectLst/>
              <a:latin typeface="Arial"/>
              <a:ea typeface="Times New Roman"/>
              <a:cs typeface="+mn-cs"/>
            </a:endParaRPr>
          </a:p>
          <a:p>
            <a:pPr algn="ctr" eaLnBrk="1" fontAlgn="base" latinLnBrk="0" hangingPunct="1"/>
            <a:r>
              <a:rPr lang="sk-SK" sz="1100">
                <a:effectLst/>
                <a:latin typeface="+mn-lt"/>
                <a:ea typeface="+mn-ea"/>
                <a:cs typeface="+mn-cs"/>
              </a:rPr>
              <a:t> </a:t>
            </a:r>
            <a:r>
              <a:rPr lang="sk-SK" sz="800" i="1" kern="1200">
                <a:solidFill>
                  <a:srgbClr val="FFFFFF"/>
                </a:solidFill>
                <a:effectLst/>
                <a:latin typeface="Arial"/>
                <a:ea typeface="Times New Roman"/>
                <a:cs typeface="+mn-cs"/>
              </a:rPr>
              <a:t>na celé podnikateľské prostredie</a:t>
            </a:r>
          </a:p>
        </xdr:txBody>
      </xdr:sp>
      <xdr:sp macro="" textlink="">
        <xdr:nvSpPr>
          <xdr:cNvPr id="210" name="Rectangle 3">
            <a:extLst>
              <a:ext uri="{FF2B5EF4-FFF2-40B4-BE49-F238E27FC236}">
                <a16:creationId xmlns:a16="http://schemas.microsoft.com/office/drawing/2014/main" id="{00000000-0008-0000-0300-00005D000000}"/>
              </a:ext>
            </a:extLst>
          </xdr:cNvPr>
          <xdr:cNvSpPr>
            <a:spLocks noChangeArrowheads="1"/>
          </xdr:cNvSpPr>
        </xdr:nvSpPr>
        <xdr:spPr bwMode="auto">
          <a:xfrm>
            <a:off x="3557622" y="21132806"/>
            <a:ext cx="1076491" cy="853641"/>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endParaRPr lang="sk-SK" sz="1000" b="1" kern="1200">
              <a:solidFill>
                <a:srgbClr val="FFFFFF"/>
              </a:solidFill>
              <a:effectLst/>
              <a:latin typeface="Arial"/>
              <a:ea typeface="Times New Roman"/>
              <a:cs typeface="+mn-cs"/>
            </a:endParaRPr>
          </a:p>
          <a:p>
            <a:pPr marL="0" indent="0" algn="ctr" fontAlgn="base">
              <a:spcAft>
                <a:spcPts val="0"/>
              </a:spcAft>
            </a:pPr>
            <a:r>
              <a:rPr lang="sk-SK" sz="1000" b="1" kern="1200">
                <a:solidFill>
                  <a:srgbClr val="FFFFFF"/>
                </a:solidFill>
                <a:effectLst/>
                <a:latin typeface="Arial"/>
                <a:ea typeface="Times New Roman"/>
                <a:cs typeface="+mn-cs"/>
              </a:rPr>
              <a:t>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Sankcie a pokuty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marR="0" lvl="0" indent="0" algn="ctr" defTabSz="914400" eaLnBrk="1" fontAlgn="base" latinLnBrk="0" hangingPunct="1">
              <a:lnSpc>
                <a:spcPct val="100000"/>
              </a:lnSpc>
              <a:spcBef>
                <a:spcPts val="0"/>
              </a:spcBef>
              <a:spcAft>
                <a:spcPts val="0"/>
              </a:spcAft>
              <a:buClrTx/>
              <a:buSzTx/>
              <a:buFontTx/>
              <a:buNone/>
              <a:tabLst/>
              <a:defRPr/>
            </a:pPr>
            <a:r>
              <a:rPr lang="sk-SK" sz="800" i="1" kern="1200">
                <a:solidFill>
                  <a:srgbClr val="FFFFFF"/>
                </a:solidFill>
                <a:effectLst/>
                <a:latin typeface="Arial"/>
                <a:ea typeface="Times New Roman"/>
                <a:cs typeface="+mn-cs"/>
              </a:rPr>
              <a:t> na celé podnikateľské prostredie</a:t>
            </a:r>
          </a:p>
          <a:p>
            <a:pPr marL="0" indent="0" algn="ctr" fontAlgn="base">
              <a:spcAft>
                <a:spcPts val="0"/>
              </a:spcAft>
            </a:pPr>
            <a:endParaRPr lang="en-US" sz="800" kern="1200">
              <a:solidFill>
                <a:srgbClr val="FFFFFF"/>
              </a:solidFill>
              <a:effectLst/>
              <a:latin typeface="Arial"/>
              <a:ea typeface="Times New Roman"/>
              <a:cs typeface="+mn-cs"/>
            </a:endParaRPr>
          </a:p>
        </xdr:txBody>
      </xdr:sp>
      <xdr:sp macro="" textlink="">
        <xdr:nvSpPr>
          <xdr:cNvPr id="211" name="BlokTextu 210">
            <a:extLst>
              <a:ext uri="{FF2B5EF4-FFF2-40B4-BE49-F238E27FC236}">
                <a16:creationId xmlns:a16="http://schemas.microsoft.com/office/drawing/2014/main" id="{00000000-0008-0000-0300-00005E000000}"/>
              </a:ext>
            </a:extLst>
          </xdr:cNvPr>
          <xdr:cNvSpPr txBox="1"/>
        </xdr:nvSpPr>
        <xdr:spPr>
          <a:xfrm>
            <a:off x="2014808" y="21396399"/>
            <a:ext cx="212404" cy="2539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grpSp>
    <xdr:clientData/>
  </xdr:twoCellAnchor>
  <xdr:twoCellAnchor>
    <xdr:from>
      <xdr:col>15</xdr:col>
      <xdr:colOff>298450</xdr:colOff>
      <xdr:row>123</xdr:row>
      <xdr:rowOff>46498</xdr:rowOff>
    </xdr:from>
    <xdr:to>
      <xdr:col>15</xdr:col>
      <xdr:colOff>547062</xdr:colOff>
      <xdr:row>124</xdr:row>
      <xdr:rowOff>146632</xdr:rowOff>
    </xdr:to>
    <xdr:sp macro="" textlink="">
      <xdr:nvSpPr>
        <xdr:cNvPr id="213" name="BlokTextu 212">
          <a:extLst>
            <a:ext uri="{FF2B5EF4-FFF2-40B4-BE49-F238E27FC236}">
              <a16:creationId xmlns:a16="http://schemas.microsoft.com/office/drawing/2014/main" id="{00000000-0008-0000-0300-00005E000000}"/>
            </a:ext>
          </a:extLst>
        </xdr:cNvPr>
        <xdr:cNvSpPr txBox="1"/>
      </xdr:nvSpPr>
      <xdr:spPr>
        <a:xfrm>
          <a:off x="13907770" y="3275915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17</xdr:col>
      <xdr:colOff>572770</xdr:colOff>
      <xdr:row>123</xdr:row>
      <xdr:rowOff>46498</xdr:rowOff>
    </xdr:from>
    <xdr:to>
      <xdr:col>17</xdr:col>
      <xdr:colOff>821382</xdr:colOff>
      <xdr:row>124</xdr:row>
      <xdr:rowOff>146632</xdr:rowOff>
    </xdr:to>
    <xdr:sp macro="" textlink="">
      <xdr:nvSpPr>
        <xdr:cNvPr id="214" name="BlokTextu 213">
          <a:extLst>
            <a:ext uri="{FF2B5EF4-FFF2-40B4-BE49-F238E27FC236}">
              <a16:creationId xmlns:a16="http://schemas.microsoft.com/office/drawing/2014/main" id="{00000000-0008-0000-0300-00005E000000}"/>
            </a:ext>
          </a:extLst>
        </xdr:cNvPr>
        <xdr:cNvSpPr txBox="1"/>
      </xdr:nvSpPr>
      <xdr:spPr>
        <a:xfrm>
          <a:off x="15431770" y="3275915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18</xdr:col>
      <xdr:colOff>184150</xdr:colOff>
      <xdr:row>123</xdr:row>
      <xdr:rowOff>46498</xdr:rowOff>
    </xdr:from>
    <xdr:to>
      <xdr:col>18</xdr:col>
      <xdr:colOff>432762</xdr:colOff>
      <xdr:row>124</xdr:row>
      <xdr:rowOff>146632</xdr:rowOff>
    </xdr:to>
    <xdr:sp macro="" textlink="">
      <xdr:nvSpPr>
        <xdr:cNvPr id="215" name="BlokTextu 214">
          <a:extLst>
            <a:ext uri="{FF2B5EF4-FFF2-40B4-BE49-F238E27FC236}">
              <a16:creationId xmlns:a16="http://schemas.microsoft.com/office/drawing/2014/main" id="{00000000-0008-0000-0300-00005E000000}"/>
            </a:ext>
          </a:extLst>
        </xdr:cNvPr>
        <xdr:cNvSpPr txBox="1"/>
      </xdr:nvSpPr>
      <xdr:spPr>
        <a:xfrm>
          <a:off x="16963390" y="3275915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17</xdr:col>
      <xdr:colOff>862330</xdr:colOff>
      <xdr:row>121</xdr:row>
      <xdr:rowOff>91677</xdr:rowOff>
    </xdr:from>
    <xdr:to>
      <xdr:col>18</xdr:col>
      <xdr:colOff>202090</xdr:colOff>
      <xdr:row>126</xdr:row>
      <xdr:rowOff>153477</xdr:rowOff>
    </xdr:to>
    <xdr:sp macro="" textlink="">
      <xdr:nvSpPr>
        <xdr:cNvPr id="217" name="Rectangle 3">
          <a:extLst>
            <a:ext uri="{FF2B5EF4-FFF2-40B4-BE49-F238E27FC236}">
              <a16:creationId xmlns:a16="http://schemas.microsoft.com/office/drawing/2014/main" id="{00000000-0008-0000-0300-00005D000000}"/>
            </a:ext>
          </a:extLst>
        </xdr:cNvPr>
        <xdr:cNvSpPr>
          <a:spLocks noChangeArrowheads="1"/>
        </xdr:cNvSpPr>
      </xdr:nvSpPr>
      <xdr:spPr bwMode="auto">
        <a:xfrm>
          <a:off x="15721330" y="32469057"/>
          <a:ext cx="1260000" cy="900000"/>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endParaRPr lang="sk-SK" sz="1000" b="1" kern="1200">
            <a:solidFill>
              <a:srgbClr val="FFFFFF"/>
            </a:solidFill>
            <a:effectLst/>
            <a:latin typeface="Arial"/>
            <a:ea typeface="Times New Roman"/>
            <a:cs typeface="+mn-cs"/>
          </a:endParaRPr>
        </a:p>
        <a:p>
          <a:pPr marL="0" indent="0" algn="ctr" fontAlgn="base">
            <a:spcAft>
              <a:spcPts val="0"/>
            </a:spcAft>
          </a:pPr>
          <a:r>
            <a:rPr lang="sk-SK" sz="1000" b="1" kern="1200">
              <a:solidFill>
                <a:srgbClr val="FFFFFF"/>
              </a:solidFill>
              <a:effectLst/>
              <a:latin typeface="Arial"/>
              <a:ea typeface="Times New Roman"/>
              <a:cs typeface="+mn-cs"/>
            </a:rPr>
            <a:t>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Sankcie a pokuty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marR="0" lvl="0" indent="0" algn="ctr" defTabSz="914400" eaLnBrk="1" fontAlgn="base" latinLnBrk="0" hangingPunct="1">
            <a:lnSpc>
              <a:spcPct val="100000"/>
            </a:lnSpc>
            <a:spcBef>
              <a:spcPts val="0"/>
            </a:spcBef>
            <a:spcAft>
              <a:spcPts val="0"/>
            </a:spcAft>
            <a:buClrTx/>
            <a:buSzTx/>
            <a:buFontTx/>
            <a:buNone/>
            <a:tabLst/>
            <a:defRPr/>
          </a:pPr>
          <a:r>
            <a:rPr lang="sk-SK" sz="800" i="1" kern="1200">
              <a:solidFill>
                <a:srgbClr val="FFFFFF"/>
              </a:solidFill>
              <a:effectLst/>
              <a:latin typeface="Arial"/>
              <a:ea typeface="Times New Roman"/>
              <a:cs typeface="+mn-cs"/>
            </a:rPr>
            <a:t> na celé podnikateľské prostredie</a:t>
          </a:r>
        </a:p>
        <a:p>
          <a:pPr marL="0" indent="0" algn="ctr" fontAlgn="base">
            <a:spcAft>
              <a:spcPts val="0"/>
            </a:spcAft>
          </a:pPr>
          <a:endParaRPr lang="en-US" sz="800" kern="1200">
            <a:solidFill>
              <a:srgbClr val="FFFFFF"/>
            </a:solidFill>
            <a:effectLst/>
            <a:latin typeface="Arial"/>
            <a:ea typeface="Times New Roman"/>
            <a:cs typeface="+mn-cs"/>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gajdosikova/Pl&#225;n%20obnovy/Goldplating/Priloha%203b%20Kalkula&#269;ka%20nakladov%20PP%20-%20GP_22_8_JG_v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lá kalkulačka"/>
      <sheetName val="Krok 1- Kalkulačka "/>
      <sheetName val="Krok 2- Tabuľky na skopírovanie"/>
      <sheetName val="Vysvetlivky ku kroku 1"/>
      <sheetName val="Dotknuté subjekty"/>
      <sheetName val="vysvetlivky - kalkulačka D.2"/>
      <sheetName val="vstupy"/>
      <sheetName val="Krok 2- Tabuľky na skopírov_1"/>
    </sheetNames>
    <sheetDataSet>
      <sheetData sheetId="0"/>
      <sheetData sheetId="1"/>
      <sheetData sheetId="2"/>
      <sheetData sheetId="3"/>
      <sheetData sheetId="4"/>
      <sheetData sheetId="5"/>
      <sheetData sheetId="6">
        <row r="3">
          <cell r="B3" t="str">
            <v>Vyberte frekvenciu</v>
          </cell>
          <cell r="C3"/>
        </row>
        <row r="4">
          <cell r="B4" t="str">
            <v>1-krát ročne</v>
          </cell>
          <cell r="C4">
            <v>1</v>
          </cell>
        </row>
        <row r="5">
          <cell r="B5" t="str">
            <v>2-krát ročne (polročne)</v>
          </cell>
          <cell r="C5">
            <v>2</v>
          </cell>
        </row>
        <row r="6">
          <cell r="B6" t="str">
            <v>3-krát ročne</v>
          </cell>
          <cell r="C6">
            <v>3</v>
          </cell>
        </row>
        <row r="7">
          <cell r="B7" t="str">
            <v>4-krát ročne (štvrťročne)</v>
          </cell>
          <cell r="C7">
            <v>4</v>
          </cell>
        </row>
        <row r="8">
          <cell r="B8" t="str">
            <v>mesačne</v>
          </cell>
          <cell r="C8">
            <v>12</v>
          </cell>
        </row>
        <row r="9">
          <cell r="B9" t="str">
            <v>týždenne</v>
          </cell>
          <cell r="C9">
            <v>52</v>
          </cell>
        </row>
        <row r="10">
          <cell r="B10" t="str">
            <v>každé 2 roky</v>
          </cell>
          <cell r="C10">
            <v>0.5</v>
          </cell>
        </row>
        <row r="11">
          <cell r="B11" t="str">
            <v>každé 3 roky</v>
          </cell>
          <cell r="C11">
            <v>0.33</v>
          </cell>
        </row>
        <row r="12">
          <cell r="B12" t="str">
            <v>každé 4 roky</v>
          </cell>
          <cell r="C12">
            <v>0.25</v>
          </cell>
        </row>
        <row r="13">
          <cell r="B13" t="str">
            <v>každých 5 rokov</v>
          </cell>
          <cell r="C13">
            <v>0.2</v>
          </cell>
        </row>
        <row r="14">
          <cell r="B14" t="str">
            <v>jednorazovo</v>
          </cell>
          <cell r="C14">
            <v>0.25</v>
          </cell>
        </row>
        <row r="15">
          <cell r="B15" t="str">
            <v>nepravidelne</v>
          </cell>
          <cell r="C15">
            <v>1</v>
          </cell>
        </row>
        <row r="34">
          <cell r="B34" t="str">
            <v>Vyber</v>
          </cell>
          <cell r="C34">
            <v>0</v>
          </cell>
        </row>
        <row r="35">
          <cell r="B35" t="str">
            <v>áno, možné</v>
          </cell>
          <cell r="C35">
            <v>0</v>
          </cell>
        </row>
        <row r="36">
          <cell r="B36" t="str">
            <v>nie</v>
          </cell>
          <cell r="C36">
            <v>60</v>
          </cell>
        </row>
      </sheetData>
      <sheetData sheetId="7"/>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árok1"/>
  <dimension ref="A1:W27"/>
  <sheetViews>
    <sheetView showGridLines="0" zoomScale="80" zoomScaleNormal="80" workbookViewId="0">
      <selection activeCell="C20" sqref="C20"/>
    </sheetView>
  </sheetViews>
  <sheetFormatPr defaultColWidth="9.21875" defaultRowHeight="13.2" x14ac:dyDescent="0.25"/>
  <cols>
    <col min="1" max="1" width="2.21875" style="3" customWidth="1"/>
    <col min="2" max="2" width="35" style="3" customWidth="1"/>
    <col min="3" max="3" width="9.77734375" style="10" customWidth="1"/>
    <col min="4" max="4" width="21" style="11" customWidth="1"/>
    <col min="5" max="5" width="21.44140625" style="3" customWidth="1"/>
    <col min="6" max="6" width="22.21875" style="3" customWidth="1"/>
    <col min="7" max="7" width="18.21875" style="3" customWidth="1"/>
    <col min="8" max="8" width="18.77734375" style="3" customWidth="1"/>
    <col min="9" max="9" width="15.77734375" style="3" hidden="1" customWidth="1"/>
    <col min="10" max="10" width="13.21875" style="3" hidden="1" customWidth="1"/>
    <col min="11" max="11" width="21.21875" style="3" hidden="1" customWidth="1"/>
    <col min="12" max="18" width="14.21875" style="3" hidden="1" customWidth="1"/>
    <col min="19" max="20" width="21.44140625" style="3" customWidth="1"/>
    <col min="21" max="21" width="9.44140625" style="3" customWidth="1"/>
    <col min="22" max="22" width="9.21875" style="3" customWidth="1"/>
    <col min="23" max="16384" width="9.21875" style="3"/>
  </cols>
  <sheetData>
    <row r="1" spans="1:23" ht="13.8" thickBot="1" x14ac:dyDescent="0.3"/>
    <row r="2" spans="1:23" ht="46.5" customHeight="1" x14ac:dyDescent="0.25">
      <c r="B2" s="314" t="s">
        <v>22</v>
      </c>
      <c r="C2" s="315"/>
      <c r="D2" s="26" t="s">
        <v>26</v>
      </c>
      <c r="E2" s="27" t="s">
        <v>14</v>
      </c>
    </row>
    <row r="3" spans="1:23" ht="24.75" customHeight="1" x14ac:dyDescent="0.25">
      <c r="B3" s="308" t="s">
        <v>23</v>
      </c>
      <c r="C3" s="309"/>
      <c r="D3" s="37">
        <f>SUM(M11:M13)</f>
        <v>0</v>
      </c>
      <c r="E3" s="28">
        <f>SUM(N11:N13)</f>
        <v>0</v>
      </c>
    </row>
    <row r="4" spans="1:23" ht="24.75" customHeight="1" x14ac:dyDescent="0.25">
      <c r="B4" s="310" t="s">
        <v>24</v>
      </c>
      <c r="C4" s="311"/>
      <c r="D4" s="38">
        <f>SUM(O11:O13)</f>
        <v>0</v>
      </c>
      <c r="E4" s="29">
        <f>SUM(P11:P13)</f>
        <v>0</v>
      </c>
    </row>
    <row r="5" spans="1:23" ht="24.75" customHeight="1" x14ac:dyDescent="0.25">
      <c r="B5" s="312" t="s">
        <v>25</v>
      </c>
      <c r="C5" s="313"/>
      <c r="D5" s="39">
        <f>SUM(K11:K13)</f>
        <v>0</v>
      </c>
      <c r="E5" s="30">
        <f>SUM(L11:L13)</f>
        <v>0</v>
      </c>
    </row>
    <row r="6" spans="1:23" ht="32.25" customHeight="1" thickBot="1" x14ac:dyDescent="0.3">
      <c r="B6" s="31" t="s">
        <v>15</v>
      </c>
      <c r="C6" s="32"/>
      <c r="D6" s="40">
        <f>SUM(Q11:Q13)</f>
        <v>0</v>
      </c>
      <c r="E6" s="33">
        <f>SUM(R11:R13)</f>
        <v>0</v>
      </c>
    </row>
    <row r="8" spans="1:23" s="6" customFormat="1" ht="13.8" thickBot="1" x14ac:dyDescent="0.3">
      <c r="A8" s="7"/>
      <c r="B8" s="343" t="s">
        <v>13</v>
      </c>
      <c r="C8" s="343"/>
      <c r="D8" s="20">
        <v>835</v>
      </c>
      <c r="E8" s="4"/>
      <c r="F8" s="4"/>
      <c r="G8" s="4"/>
      <c r="H8" s="4"/>
      <c r="I8" s="4"/>
      <c r="J8" s="4"/>
      <c r="K8" s="4"/>
      <c r="L8" s="5"/>
      <c r="M8" s="4"/>
      <c r="N8" s="4"/>
      <c r="O8" s="4"/>
      <c r="P8" s="4"/>
      <c r="Q8" s="5"/>
      <c r="R8" s="5"/>
    </row>
    <row r="9" spans="1:23" s="6" customFormat="1" ht="20.25" customHeight="1" x14ac:dyDescent="0.25">
      <c r="A9" s="7"/>
      <c r="B9" s="344" t="s">
        <v>29</v>
      </c>
      <c r="C9" s="345"/>
      <c r="D9" s="345"/>
      <c r="E9" s="346" t="s">
        <v>27</v>
      </c>
      <c r="F9" s="346" t="s">
        <v>28</v>
      </c>
      <c r="G9" s="339" t="s">
        <v>34</v>
      </c>
      <c r="H9" s="341" t="s">
        <v>12</v>
      </c>
      <c r="I9" s="331" t="s">
        <v>12</v>
      </c>
      <c r="J9" s="333" t="s">
        <v>0</v>
      </c>
    </row>
    <row r="10" spans="1:23" s="9" customFormat="1" ht="60" customHeight="1" thickBot="1" x14ac:dyDescent="0.3">
      <c r="A10" s="18"/>
      <c r="B10" s="348" t="s">
        <v>30</v>
      </c>
      <c r="C10" s="349"/>
      <c r="D10" s="21" t="s">
        <v>31</v>
      </c>
      <c r="E10" s="347"/>
      <c r="F10" s="347"/>
      <c r="G10" s="340"/>
      <c r="H10" s="342"/>
      <c r="I10" s="332"/>
      <c r="J10" s="334"/>
      <c r="K10" s="19"/>
      <c r="L10" s="17"/>
    </row>
    <row r="11" spans="1:23" s="14" customFormat="1" x14ac:dyDescent="0.25">
      <c r="A11" s="12"/>
      <c r="B11" s="34" t="s">
        <v>37</v>
      </c>
      <c r="C11" s="24">
        <f>IFERROR(VLOOKUP(B11,vstupy!#REF!,2,FALSE),0)</f>
        <v>0</v>
      </c>
      <c r="D11" s="317">
        <v>0</v>
      </c>
      <c r="E11" s="319">
        <v>0</v>
      </c>
      <c r="F11" s="319">
        <v>0</v>
      </c>
      <c r="G11" s="317">
        <v>0</v>
      </c>
      <c r="H11" s="321" t="s">
        <v>36</v>
      </c>
      <c r="I11" s="323">
        <f>VLOOKUP(H11,vstupy!$B$3:$C$14,2,FALSE)</f>
        <v>0</v>
      </c>
      <c r="J11" s="325">
        <f>IF(D11=0,SUM(C11:C13),D11)</f>
        <v>0</v>
      </c>
      <c r="K11" s="327">
        <f>IF(I11&gt;0.9,($D$8/160)*(J11/60)*I11,($D$8/160)*(J11/60)*1)</f>
        <v>0</v>
      </c>
      <c r="L11" s="330">
        <f>K11*G11</f>
        <v>0</v>
      </c>
      <c r="M11" s="335">
        <f>IF(I11&gt;0.9,E11*I11,E11*1)</f>
        <v>0</v>
      </c>
      <c r="N11" s="316">
        <f>M11*G11</f>
        <v>0</v>
      </c>
      <c r="O11" s="335">
        <f>IF(I11&gt;0.9,I11*F11,F11*1)</f>
        <v>0</v>
      </c>
      <c r="P11" s="316">
        <f>O11*G11</f>
        <v>0</v>
      </c>
      <c r="Q11" s="338">
        <f>M11+O11+K11</f>
        <v>0</v>
      </c>
      <c r="R11" s="316">
        <f>L11+N11+P11</f>
        <v>0</v>
      </c>
      <c r="S11" s="13"/>
      <c r="W11" s="15"/>
    </row>
    <row r="12" spans="1:23" s="14" customFormat="1" x14ac:dyDescent="0.25">
      <c r="B12" s="34" t="s">
        <v>37</v>
      </c>
      <c r="C12" s="24">
        <f>IFERROR(VLOOKUP(B12,vstupy!#REF!,2,FALSE),0)</f>
        <v>0</v>
      </c>
      <c r="D12" s="317"/>
      <c r="E12" s="319"/>
      <c r="F12" s="319"/>
      <c r="G12" s="317"/>
      <c r="H12" s="321"/>
      <c r="I12" s="323"/>
      <c r="J12" s="325"/>
      <c r="K12" s="328"/>
      <c r="L12" s="330"/>
      <c r="M12" s="336"/>
      <c r="N12" s="316"/>
      <c r="O12" s="336"/>
      <c r="P12" s="316"/>
      <c r="Q12" s="338"/>
      <c r="R12" s="316"/>
    </row>
    <row r="13" spans="1:23" s="14" customFormat="1" ht="13.8" thickBot="1" x14ac:dyDescent="0.3">
      <c r="B13" s="35" t="s">
        <v>37</v>
      </c>
      <c r="C13" s="25">
        <f>IFERROR(VLOOKUP(B13,vstupy!#REF!,2,FALSE),0)</f>
        <v>0</v>
      </c>
      <c r="D13" s="318"/>
      <c r="E13" s="320"/>
      <c r="F13" s="320"/>
      <c r="G13" s="318"/>
      <c r="H13" s="322"/>
      <c r="I13" s="324"/>
      <c r="J13" s="326"/>
      <c r="K13" s="329"/>
      <c r="L13" s="330"/>
      <c r="M13" s="337"/>
      <c r="N13" s="316"/>
      <c r="O13" s="337"/>
      <c r="P13" s="316"/>
      <c r="Q13" s="338"/>
      <c r="R13" s="316"/>
    </row>
    <row r="20" spans="3:4" x14ac:dyDescent="0.25">
      <c r="D20" s="3"/>
    </row>
    <row r="23" spans="3:4" x14ac:dyDescent="0.25">
      <c r="C23" s="3"/>
      <c r="D23" s="3"/>
    </row>
    <row r="24" spans="3:4" x14ac:dyDescent="0.25">
      <c r="C24" s="3"/>
      <c r="D24" s="3"/>
    </row>
    <row r="25" spans="3:4" x14ac:dyDescent="0.25">
      <c r="C25" s="3"/>
      <c r="D25" s="3"/>
    </row>
    <row r="26" spans="3:4" x14ac:dyDescent="0.25">
      <c r="C26" s="3"/>
      <c r="D26" s="3"/>
    </row>
    <row r="27" spans="3:4" x14ac:dyDescent="0.25">
      <c r="C27" s="3"/>
      <c r="D27" s="3"/>
    </row>
  </sheetData>
  <customSheetViews>
    <customSheetView guid="{9B3BAD7C-18FA-4BA1-ADC7-FF0E752CBBB8}" scale="80" showGridLines="0" hiddenColumns="1" state="hidden">
      <selection activeCell="C20" sqref="C20"/>
      <pageMargins left="0.7" right="0.7" top="0.75" bottom="0.75" header="0.3" footer="0.3"/>
      <pageSetup orientation="portrait" r:id="rId1"/>
    </customSheetView>
  </customSheetViews>
  <mergeCells count="28">
    <mergeCell ref="G9:G10"/>
    <mergeCell ref="H9:H10"/>
    <mergeCell ref="B8:C8"/>
    <mergeCell ref="B9:D9"/>
    <mergeCell ref="E9:E10"/>
    <mergeCell ref="F9:F10"/>
    <mergeCell ref="B10:C10"/>
    <mergeCell ref="O11:O13"/>
    <mergeCell ref="P11:P13"/>
    <mergeCell ref="Q11:Q13"/>
    <mergeCell ref="R11:R13"/>
    <mergeCell ref="M11:M13"/>
    <mergeCell ref="B3:C3"/>
    <mergeCell ref="B4:C4"/>
    <mergeCell ref="B5:C5"/>
    <mergeCell ref="B2:C2"/>
    <mergeCell ref="N11:N13"/>
    <mergeCell ref="D11:D13"/>
    <mergeCell ref="E11:E13"/>
    <mergeCell ref="F11:F13"/>
    <mergeCell ref="G11:G13"/>
    <mergeCell ref="H11:H13"/>
    <mergeCell ref="I11:I13"/>
    <mergeCell ref="J11:J13"/>
    <mergeCell ref="K11:K13"/>
    <mergeCell ref="L11:L13"/>
    <mergeCell ref="I9:I10"/>
    <mergeCell ref="J9:J10"/>
  </mergeCells>
  <pageMargins left="0.7" right="0.7" top="0.75" bottom="0.75" header="0.3" footer="0.3"/>
  <pageSetup orientation="portrait"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0000000}">
          <x14:formula1>
            <xm:f>vstupy!$B$3:$B$14</xm:f>
          </x14:formula1>
          <xm:sqref>H11:H13</xm:sqref>
        </x14:dataValidation>
        <x14:dataValidation type="list" allowBlank="1" showInputMessage="1" showErrorMessage="1" xr:uid="{00000000-0002-0000-0000-000001000000}">
          <x14:formula1>
            <xm:f>vstupy!#REF!</xm:f>
          </x14:formula1>
          <xm:sqref>B11:B13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árok2">
    <pageSetUpPr fitToPage="1"/>
  </sheetPr>
  <dimension ref="A1:EE265"/>
  <sheetViews>
    <sheetView showGridLines="0" tabSelected="1" zoomScale="90" zoomScaleNormal="90" workbookViewId="0">
      <pane xSplit="2" ySplit="8" topLeftCell="F9" activePane="bottomRight" state="frozen"/>
      <selection activeCell="B1" sqref="B1"/>
      <selection pane="topRight" activeCell="C1" sqref="C1"/>
      <selection pane="bottomLeft" activeCell="B9" sqref="B9"/>
      <selection pane="bottomRight" activeCell="G24" sqref="G24:G26"/>
    </sheetView>
  </sheetViews>
  <sheetFormatPr defaultColWidth="9.21875" defaultRowHeight="13.2" outlineLevelCol="1" x14ac:dyDescent="0.25"/>
  <cols>
    <col min="1" max="1" width="2.21875" style="3" customWidth="1"/>
    <col min="2" max="2" width="7.77734375" style="3" customWidth="1"/>
    <col min="3" max="3" width="34.44140625" style="10" customWidth="1"/>
    <col min="4" max="4" width="10.21875" style="10" customWidth="1"/>
    <col min="5" max="5" width="12.21875" style="10" customWidth="1"/>
    <col min="6" max="6" width="25.77734375" style="83" customWidth="1"/>
    <col min="7" max="7" width="10" style="83" customWidth="1"/>
    <col min="8" max="8" width="13" style="83" customWidth="1"/>
    <col min="9" max="9" width="13" style="83" hidden="1" customWidth="1" outlineLevel="1"/>
    <col min="10" max="10" width="14.77734375" style="83" hidden="1" customWidth="1" outlineLevel="1"/>
    <col min="11" max="11" width="18.77734375" style="10" customWidth="1" collapsed="1"/>
    <col min="12" max="12" width="9.77734375" style="10" customWidth="1"/>
    <col min="13" max="13" width="16.5546875" style="10" hidden="1" customWidth="1" outlineLevel="1"/>
    <col min="14" max="14" width="16" style="83" customWidth="1" collapsed="1"/>
    <col min="15" max="15" width="27" style="10" customWidth="1"/>
    <col min="16" max="16" width="17.21875" style="10" customWidth="1"/>
    <col min="17" max="17" width="10.77734375" style="10" customWidth="1"/>
    <col min="18" max="18" width="15.5546875" style="3" hidden="1" customWidth="1"/>
    <col min="19" max="19" width="15.5546875" style="10" customWidth="1"/>
    <col min="20" max="20" width="12.21875" style="3" customWidth="1"/>
    <col min="21" max="21" width="12.44140625" style="3" customWidth="1"/>
    <col min="22" max="22" width="14.77734375" style="3" hidden="1" customWidth="1" outlineLevel="1"/>
    <col min="23" max="23" width="14.77734375" style="10" customWidth="1" collapsed="1"/>
    <col min="24" max="24" width="43.21875" style="11" customWidth="1"/>
    <col min="25" max="25" width="15.77734375" style="186" customWidth="1"/>
    <col min="26" max="26" width="13.21875" style="175" hidden="1" customWidth="1" outlineLevel="1"/>
    <col min="27" max="27" width="13.21875" style="11" customWidth="1" collapsed="1"/>
    <col min="28" max="28" width="16.21875" style="175" hidden="1" customWidth="1" outlineLevel="1"/>
    <col min="29" max="29" width="16.77734375" style="172" hidden="1" customWidth="1" outlineLevel="1"/>
    <col min="30" max="30" width="17.77734375" style="3" customWidth="1" collapsed="1"/>
    <col min="31" max="31" width="24.77734375" style="3" hidden="1" customWidth="1" outlineLevel="1"/>
    <col min="32" max="61" width="26" style="3" hidden="1" customWidth="1" outlineLevel="1"/>
    <col min="62" max="62" width="18.21875" style="3" hidden="1" customWidth="1" outlineLevel="1"/>
    <col min="63" max="89" width="26" style="3" hidden="1" customWidth="1" outlineLevel="1"/>
    <col min="90" max="90" width="26" style="127" hidden="1" customWidth="1" outlineLevel="1"/>
    <col min="91" max="101" width="26" style="3" hidden="1" customWidth="1" outlineLevel="1"/>
    <col min="102" max="102" width="26" hidden="1" customWidth="1" outlineLevel="1"/>
    <col min="103" max="113" width="26" style="3" hidden="1" customWidth="1" outlineLevel="1"/>
    <col min="114" max="114" width="26" hidden="1" customWidth="1" outlineLevel="1"/>
    <col min="115" max="120" width="26" style="3" hidden="1" customWidth="1" outlineLevel="1"/>
    <col min="121" max="121" width="12.44140625" style="3" hidden="1" customWidth="1" outlineLevel="1"/>
    <col min="122" max="126" width="26" style="3" hidden="1" customWidth="1" outlineLevel="1"/>
    <col min="127" max="127" width="12.44140625" style="3" hidden="1" customWidth="1" outlineLevel="1"/>
    <col min="128" max="132" width="26" style="3" hidden="1" customWidth="1" outlineLevel="1"/>
    <col min="133" max="133" width="12.44140625" style="3" hidden="1" customWidth="1" outlineLevel="1"/>
    <col min="134" max="134" width="18.77734375" style="3" hidden="1" customWidth="1" outlineLevel="1"/>
    <col min="135" max="135" width="9.21875" style="3" collapsed="1"/>
    <col min="136" max="136" width="9.21875" style="3"/>
    <col min="137" max="137" width="9.21875" style="3" customWidth="1"/>
    <col min="138" max="16384" width="9.21875" style="3"/>
  </cols>
  <sheetData>
    <row r="1" spans="1:134" ht="8.25" customHeight="1" x14ac:dyDescent="0.25"/>
    <row r="2" spans="1:134" ht="20.399999999999999" x14ac:dyDescent="0.35">
      <c r="B2" s="248"/>
      <c r="C2" s="248" t="s">
        <v>83</v>
      </c>
      <c r="K2" s="83"/>
      <c r="L2" s="83"/>
      <c r="CL2" s="128"/>
    </row>
    <row r="3" spans="1:134" ht="14.4" x14ac:dyDescent="0.25">
      <c r="C3" s="3" t="s">
        <v>129</v>
      </c>
      <c r="K3" s="83"/>
      <c r="L3" s="83"/>
      <c r="N3" s="101"/>
      <c r="O3" s="3"/>
      <c r="P3" s="3"/>
      <c r="Q3" s="3"/>
      <c r="S3" s="3"/>
      <c r="W3" s="3"/>
      <c r="X3" s="3"/>
      <c r="Z3" s="176"/>
      <c r="AA3" s="3"/>
      <c r="AB3" s="176"/>
      <c r="CL3" s="128"/>
    </row>
    <row r="4" spans="1:134" s="6" customFormat="1" ht="12.75" customHeight="1" thickBot="1" x14ac:dyDescent="0.3">
      <c r="A4" s="7"/>
      <c r="B4" s="477"/>
      <c r="C4" s="477"/>
      <c r="D4" s="249"/>
      <c r="E4" s="249"/>
      <c r="F4" s="250"/>
      <c r="G4" s="100"/>
      <c r="H4" s="100"/>
      <c r="I4" s="100"/>
      <c r="J4" s="100"/>
      <c r="K4" s="67"/>
      <c r="L4" s="67"/>
      <c r="M4" s="123"/>
      <c r="N4" s="100"/>
      <c r="O4" s="67"/>
      <c r="P4" s="67"/>
      <c r="Q4" s="67"/>
      <c r="R4" s="4"/>
      <c r="S4" s="67"/>
      <c r="T4" s="4"/>
      <c r="U4" s="4"/>
      <c r="V4" s="4"/>
      <c r="W4" s="67"/>
      <c r="X4" s="20"/>
      <c r="Y4" s="187"/>
      <c r="Z4" s="177"/>
      <c r="AA4" s="20"/>
      <c r="AB4" s="177"/>
      <c r="AC4" s="181"/>
      <c r="AD4" s="4"/>
      <c r="AE4" s="129"/>
      <c r="AF4" s="129"/>
      <c r="AG4" s="208"/>
      <c r="AH4" s="129"/>
      <c r="AI4" s="129"/>
      <c r="AJ4" s="129"/>
      <c r="AK4" s="129"/>
      <c r="AL4" s="130"/>
      <c r="AM4" s="130"/>
      <c r="AN4" s="129"/>
      <c r="AO4" s="129"/>
      <c r="AP4" s="129"/>
      <c r="AQ4" s="129"/>
      <c r="AR4" s="129"/>
      <c r="AS4" s="129"/>
      <c r="AT4" s="129"/>
      <c r="AU4" s="129"/>
      <c r="AV4" s="130"/>
      <c r="AW4" s="130"/>
      <c r="AX4" s="129"/>
      <c r="AY4" s="129"/>
      <c r="BK4" s="129"/>
      <c r="BL4" s="129"/>
      <c r="BM4" s="129"/>
      <c r="BN4" s="129"/>
      <c r="BO4" s="129"/>
      <c r="BP4" s="129"/>
      <c r="BQ4" s="130"/>
      <c r="BR4" s="130"/>
      <c r="BS4" s="129"/>
      <c r="BT4" s="129"/>
      <c r="CF4" s="129"/>
      <c r="CG4" s="129"/>
      <c r="CH4" s="129"/>
      <c r="CI4" s="130"/>
      <c r="CJ4" s="129"/>
      <c r="CK4" s="129"/>
      <c r="CL4" s="131"/>
      <c r="CX4"/>
      <c r="DJ4"/>
      <c r="DR4" s="3"/>
      <c r="DS4" s="3"/>
      <c r="DT4" s="3"/>
      <c r="DU4" s="3"/>
      <c r="DV4" s="3"/>
    </row>
    <row r="5" spans="1:134" s="6" customFormat="1" ht="15.75" customHeight="1" thickBot="1" x14ac:dyDescent="0.3">
      <c r="A5" s="7"/>
      <c r="B5" s="251"/>
      <c r="C5" s="507" t="s">
        <v>300</v>
      </c>
      <c r="D5" s="507"/>
      <c r="E5" s="508"/>
      <c r="F5" s="508"/>
      <c r="G5" s="114">
        <v>2075.6799999999998</v>
      </c>
      <c r="H5" s="114"/>
      <c r="I5" s="114"/>
      <c r="J5" s="114"/>
      <c r="K5" s="88"/>
      <c r="L5" s="88"/>
      <c r="M5" s="124"/>
      <c r="N5" s="9"/>
      <c r="O5" s="520" t="s">
        <v>110</v>
      </c>
      <c r="P5" s="520"/>
      <c r="Q5" s="520"/>
      <c r="R5" s="520"/>
      <c r="S5" s="520"/>
      <c r="T5" s="520"/>
      <c r="U5" s="520"/>
      <c r="V5" s="520"/>
      <c r="W5" s="520"/>
      <c r="X5" s="520"/>
      <c r="Y5" s="520"/>
      <c r="Z5" s="520"/>
      <c r="AA5" s="520"/>
      <c r="AB5" s="520"/>
      <c r="AC5" s="520"/>
      <c r="AD5" s="520"/>
      <c r="AE5" s="520"/>
      <c r="AF5" s="509"/>
      <c r="AG5" s="509"/>
      <c r="AH5" s="509"/>
      <c r="AI5" s="509"/>
      <c r="AJ5" s="163"/>
      <c r="AK5" s="163"/>
      <c r="AL5" s="130"/>
      <c r="AM5" s="130"/>
      <c r="AN5" s="129"/>
      <c r="AO5" s="129"/>
      <c r="AP5" s="515" t="s">
        <v>63</v>
      </c>
      <c r="AQ5" s="360"/>
      <c r="AR5" s="360"/>
      <c r="AS5" s="360"/>
      <c r="AT5" s="360"/>
      <c r="AU5" s="360"/>
      <c r="AV5" s="360"/>
      <c r="AW5" s="360"/>
      <c r="AX5" s="360"/>
      <c r="AY5" s="361"/>
      <c r="AZ5" s="362" t="s">
        <v>130</v>
      </c>
      <c r="BA5" s="363"/>
      <c r="BB5" s="363"/>
      <c r="BC5" s="363"/>
      <c r="BD5" s="363"/>
      <c r="BE5" s="363"/>
      <c r="BF5" s="363"/>
      <c r="BG5" s="363"/>
      <c r="BH5" s="363"/>
      <c r="BI5" s="516"/>
      <c r="BJ5" s="266"/>
      <c r="BK5" s="359" t="s">
        <v>249</v>
      </c>
      <c r="BL5" s="360"/>
      <c r="BM5" s="360"/>
      <c r="BN5" s="360"/>
      <c r="BO5" s="360"/>
      <c r="BP5" s="360"/>
      <c r="BQ5" s="360"/>
      <c r="BR5" s="360"/>
      <c r="BS5" s="360"/>
      <c r="BT5" s="361"/>
      <c r="BU5" s="362" t="s">
        <v>250</v>
      </c>
      <c r="BV5" s="363"/>
      <c r="BW5" s="363"/>
      <c r="BX5" s="363"/>
      <c r="BY5" s="363"/>
      <c r="BZ5" s="363"/>
      <c r="CA5" s="363"/>
      <c r="CB5" s="363"/>
      <c r="CC5" s="363"/>
      <c r="CD5" s="364"/>
      <c r="CE5" s="129"/>
      <c r="CF5" s="528" t="s">
        <v>229</v>
      </c>
      <c r="CG5" s="529"/>
      <c r="CH5" s="529"/>
      <c r="CI5" s="529"/>
      <c r="CJ5" s="530"/>
      <c r="CK5" s="350" t="s">
        <v>225</v>
      </c>
      <c r="CL5" s="198"/>
      <c r="CM5" s="425" t="s">
        <v>96</v>
      </c>
      <c r="CN5" s="426"/>
      <c r="CO5" s="426"/>
      <c r="CP5" s="426"/>
      <c r="CQ5" s="426"/>
      <c r="CR5" s="426"/>
      <c r="CS5" s="426"/>
      <c r="CT5" s="426"/>
      <c r="CU5" s="426"/>
      <c r="CV5" s="427"/>
      <c r="CW5" s="129"/>
      <c r="CX5"/>
      <c r="CY5" s="425" t="s">
        <v>97</v>
      </c>
      <c r="CZ5" s="426"/>
      <c r="DA5" s="426"/>
      <c r="DB5" s="426"/>
      <c r="DC5" s="426"/>
      <c r="DD5" s="426"/>
      <c r="DE5" s="426"/>
      <c r="DF5" s="426"/>
      <c r="DG5" s="426"/>
      <c r="DH5" s="427"/>
      <c r="DI5" s="129"/>
      <c r="DJ5"/>
      <c r="DK5" s="129"/>
      <c r="DL5" s="129"/>
      <c r="DM5" s="129"/>
      <c r="DR5" s="3"/>
      <c r="DS5" s="3"/>
      <c r="DT5" s="3"/>
      <c r="DU5" s="3"/>
      <c r="DV5" s="3"/>
      <c r="DX5" s="3"/>
      <c r="DY5" s="3"/>
      <c r="DZ5" s="3"/>
      <c r="EA5" s="3"/>
      <c r="EB5" s="3"/>
      <c r="ED5" s="201"/>
    </row>
    <row r="6" spans="1:134" s="6" customFormat="1" ht="15.75" customHeight="1" thickBot="1" x14ac:dyDescent="0.3">
      <c r="A6" s="7"/>
      <c r="B6" s="87"/>
      <c r="C6" s="164"/>
      <c r="D6" s="164"/>
      <c r="E6" s="165"/>
      <c r="F6" s="165"/>
      <c r="G6" s="114"/>
      <c r="H6" s="114"/>
      <c r="I6" s="114"/>
      <c r="J6" s="114"/>
      <c r="K6" s="88"/>
      <c r="L6" s="88"/>
      <c r="M6" s="124"/>
      <c r="N6" s="9"/>
      <c r="O6" s="166"/>
      <c r="P6" s="167"/>
      <c r="Q6" s="167"/>
      <c r="R6" s="171"/>
      <c r="S6" s="167"/>
      <c r="T6" s="167"/>
      <c r="U6" s="167"/>
      <c r="V6" s="171"/>
      <c r="W6" s="525" t="s">
        <v>293</v>
      </c>
      <c r="X6" s="526"/>
      <c r="Y6" s="526"/>
      <c r="Z6" s="526"/>
      <c r="AA6" s="526"/>
      <c r="AB6" s="526"/>
      <c r="AC6" s="526"/>
      <c r="AD6" s="526"/>
      <c r="AE6" s="527"/>
      <c r="AF6" s="163"/>
      <c r="AG6" s="163"/>
      <c r="AH6" s="163"/>
      <c r="AI6" s="163"/>
      <c r="AJ6" s="163"/>
      <c r="AK6" s="163"/>
      <c r="AL6" s="130"/>
      <c r="AM6" s="130"/>
      <c r="AN6" s="129"/>
      <c r="AO6" s="129"/>
      <c r="AP6" s="160"/>
      <c r="AQ6" s="161"/>
      <c r="AR6" s="161"/>
      <c r="AS6" s="161"/>
      <c r="AT6" s="161"/>
      <c r="AU6" s="161"/>
      <c r="AV6" s="161"/>
      <c r="AW6" s="161"/>
      <c r="AX6" s="161"/>
      <c r="AY6" s="162"/>
      <c r="AZ6" s="168"/>
      <c r="BA6" s="169"/>
      <c r="BB6" s="169"/>
      <c r="BC6" s="169"/>
      <c r="BD6" s="169"/>
      <c r="BE6" s="169"/>
      <c r="BF6" s="169"/>
      <c r="BG6" s="169"/>
      <c r="BH6" s="169"/>
      <c r="BI6" s="170"/>
      <c r="BJ6" s="267"/>
      <c r="BK6" s="265"/>
      <c r="BL6" s="161"/>
      <c r="BM6" s="161"/>
      <c r="BN6" s="161"/>
      <c r="BO6" s="161"/>
      <c r="BP6" s="161"/>
      <c r="BQ6" s="161"/>
      <c r="BR6" s="161"/>
      <c r="BS6" s="161"/>
      <c r="BT6" s="162"/>
      <c r="BU6" s="168"/>
      <c r="BV6" s="169"/>
      <c r="BW6" s="169"/>
      <c r="BX6" s="169"/>
      <c r="BY6" s="169"/>
      <c r="BZ6" s="169"/>
      <c r="CA6" s="169"/>
      <c r="CB6" s="169"/>
      <c r="CC6" s="169"/>
      <c r="CD6" s="270"/>
      <c r="CE6" s="129"/>
      <c r="CF6" s="160"/>
      <c r="CG6" s="161"/>
      <c r="CH6" s="161"/>
      <c r="CI6" s="161"/>
      <c r="CJ6" s="271"/>
      <c r="CK6" s="532"/>
      <c r="CL6" s="199"/>
      <c r="CM6" s="237"/>
      <c r="CN6" s="238"/>
      <c r="CO6" s="238"/>
      <c r="CP6" s="238"/>
      <c r="CQ6" s="238"/>
      <c r="CR6" s="238"/>
      <c r="CS6" s="238"/>
      <c r="CT6" s="238"/>
      <c r="CU6" s="238"/>
      <c r="CV6" s="239"/>
      <c r="CW6" s="129"/>
      <c r="CX6"/>
      <c r="CY6" s="237"/>
      <c r="CZ6" s="238"/>
      <c r="DA6" s="238"/>
      <c r="DB6" s="238"/>
      <c r="DC6" s="238"/>
      <c r="DD6" s="238"/>
      <c r="DE6" s="238"/>
      <c r="DF6" s="238"/>
      <c r="DG6" s="238"/>
      <c r="DH6" s="239"/>
      <c r="DI6" s="129"/>
      <c r="DJ6"/>
      <c r="DK6" s="129"/>
      <c r="DL6" s="129"/>
      <c r="DM6" s="129"/>
      <c r="DR6" s="425" t="s">
        <v>197</v>
      </c>
      <c r="DS6" s="426"/>
      <c r="DT6" s="426"/>
      <c r="DU6" s="426"/>
      <c r="DV6" s="427"/>
      <c r="DX6" s="425" t="s">
        <v>196</v>
      </c>
      <c r="DY6" s="426"/>
      <c r="DZ6" s="426"/>
      <c r="EA6" s="426"/>
      <c r="EB6" s="427"/>
      <c r="ED6" s="204" t="s">
        <v>191</v>
      </c>
    </row>
    <row r="7" spans="1:134" s="6" customFormat="1" ht="72.75" customHeight="1" x14ac:dyDescent="0.25">
      <c r="A7" s="7"/>
      <c r="B7" s="484" t="s">
        <v>71</v>
      </c>
      <c r="C7" s="472" t="s">
        <v>284</v>
      </c>
      <c r="D7" s="472" t="s">
        <v>112</v>
      </c>
      <c r="E7" s="472" t="s">
        <v>287</v>
      </c>
      <c r="F7" s="472" t="s">
        <v>223</v>
      </c>
      <c r="G7" s="472" t="s">
        <v>113</v>
      </c>
      <c r="H7" s="472" t="s">
        <v>189</v>
      </c>
      <c r="I7" s="503" t="s">
        <v>189</v>
      </c>
      <c r="J7" s="503" t="s">
        <v>292</v>
      </c>
      <c r="K7" s="472" t="s">
        <v>76</v>
      </c>
      <c r="L7" s="472" t="s">
        <v>285</v>
      </c>
      <c r="M7" s="125" t="s">
        <v>95</v>
      </c>
      <c r="N7" s="472" t="s">
        <v>224</v>
      </c>
      <c r="O7" s="469" t="s">
        <v>100</v>
      </c>
      <c r="P7" s="470"/>
      <c r="Q7" s="470"/>
      <c r="R7" s="471"/>
      <c r="S7" s="400" t="s">
        <v>297</v>
      </c>
      <c r="T7" s="401"/>
      <c r="U7" s="402"/>
      <c r="V7" s="190"/>
      <c r="W7" s="190" t="s">
        <v>233</v>
      </c>
      <c r="X7" s="521" t="s">
        <v>278</v>
      </c>
      <c r="Y7" s="522"/>
      <c r="Z7" s="522"/>
      <c r="AA7" s="523"/>
      <c r="AB7" s="291"/>
      <c r="AC7" s="291"/>
      <c r="AD7" s="291"/>
      <c r="AE7" s="291"/>
      <c r="AF7" s="365" t="s">
        <v>135</v>
      </c>
      <c r="AG7" s="366"/>
      <c r="AH7" s="367" t="s">
        <v>296</v>
      </c>
      <c r="AI7" s="366"/>
      <c r="AJ7" s="468" t="s">
        <v>299</v>
      </c>
      <c r="AK7" s="369"/>
      <c r="AL7" s="370" t="s">
        <v>298</v>
      </c>
      <c r="AM7" s="371"/>
      <c r="AN7" s="372" t="s">
        <v>235</v>
      </c>
      <c r="AO7" s="490"/>
      <c r="AP7" s="365" t="s">
        <v>135</v>
      </c>
      <c r="AQ7" s="366"/>
      <c r="AR7" s="367" t="s">
        <v>232</v>
      </c>
      <c r="AS7" s="366"/>
      <c r="AT7" s="368" t="s">
        <v>252</v>
      </c>
      <c r="AU7" s="369"/>
      <c r="AV7" s="370" t="s">
        <v>234</v>
      </c>
      <c r="AW7" s="371"/>
      <c r="AX7" s="372" t="s">
        <v>235</v>
      </c>
      <c r="AY7" s="373"/>
      <c r="AZ7" s="374" t="s">
        <v>135</v>
      </c>
      <c r="BA7" s="375"/>
      <c r="BB7" s="375" t="s">
        <v>232</v>
      </c>
      <c r="BC7" s="375"/>
      <c r="BD7" s="368" t="s">
        <v>252</v>
      </c>
      <c r="BE7" s="369"/>
      <c r="BF7" s="376" t="s">
        <v>239</v>
      </c>
      <c r="BG7" s="376"/>
      <c r="BH7" s="377" t="s">
        <v>240</v>
      </c>
      <c r="BI7" s="517"/>
      <c r="BJ7" s="353" t="s">
        <v>248</v>
      </c>
      <c r="BK7" s="365" t="s">
        <v>135</v>
      </c>
      <c r="BL7" s="366"/>
      <c r="BM7" s="367" t="s">
        <v>232</v>
      </c>
      <c r="BN7" s="366"/>
      <c r="BO7" s="368" t="s">
        <v>252</v>
      </c>
      <c r="BP7" s="369"/>
      <c r="BQ7" s="370" t="s">
        <v>234</v>
      </c>
      <c r="BR7" s="371"/>
      <c r="BS7" s="372" t="s">
        <v>235</v>
      </c>
      <c r="BT7" s="373"/>
      <c r="BU7" s="374" t="s">
        <v>135</v>
      </c>
      <c r="BV7" s="375"/>
      <c r="BW7" s="375" t="s">
        <v>232</v>
      </c>
      <c r="BX7" s="375"/>
      <c r="BY7" s="368" t="s">
        <v>252</v>
      </c>
      <c r="BZ7" s="369"/>
      <c r="CA7" s="376" t="s">
        <v>239</v>
      </c>
      <c r="CB7" s="376"/>
      <c r="CC7" s="377" t="s">
        <v>240</v>
      </c>
      <c r="CD7" s="378"/>
      <c r="CE7" s="350" t="s">
        <v>245</v>
      </c>
      <c r="CF7" s="272" t="s">
        <v>214</v>
      </c>
      <c r="CG7" s="241" t="s">
        <v>236</v>
      </c>
      <c r="CH7" s="241" t="s">
        <v>253</v>
      </c>
      <c r="CI7" s="241" t="s">
        <v>237</v>
      </c>
      <c r="CJ7" s="209" t="s">
        <v>238</v>
      </c>
      <c r="CK7" s="532"/>
      <c r="CL7" s="510" t="s">
        <v>99</v>
      </c>
      <c r="CM7" s="374" t="s">
        <v>135</v>
      </c>
      <c r="CN7" s="375"/>
      <c r="CO7" s="375" t="s">
        <v>232</v>
      </c>
      <c r="CP7" s="375"/>
      <c r="CQ7" s="368" t="s">
        <v>252</v>
      </c>
      <c r="CR7" s="369"/>
      <c r="CS7" s="376" t="s">
        <v>239</v>
      </c>
      <c r="CT7" s="376"/>
      <c r="CU7" s="377" t="s">
        <v>240</v>
      </c>
      <c r="CV7" s="378"/>
      <c r="CW7" s="350" t="s">
        <v>279</v>
      </c>
      <c r="CX7" s="350" t="s">
        <v>294</v>
      </c>
      <c r="CY7" s="374" t="s">
        <v>135</v>
      </c>
      <c r="CZ7" s="375"/>
      <c r="DA7" s="375" t="s">
        <v>232</v>
      </c>
      <c r="DB7" s="375"/>
      <c r="DC7" s="368" t="s">
        <v>252</v>
      </c>
      <c r="DD7" s="369"/>
      <c r="DE7" s="376" t="s">
        <v>281</v>
      </c>
      <c r="DF7" s="376"/>
      <c r="DG7" s="377" t="s">
        <v>240</v>
      </c>
      <c r="DH7" s="378"/>
      <c r="DI7" s="350" t="s">
        <v>280</v>
      </c>
      <c r="DJ7" s="350" t="s">
        <v>295</v>
      </c>
      <c r="DK7" s="350" t="s">
        <v>216</v>
      </c>
      <c r="DL7" s="417" t="s">
        <v>98</v>
      </c>
      <c r="DM7" s="419" t="s">
        <v>202</v>
      </c>
      <c r="DN7" s="421" t="s">
        <v>246</v>
      </c>
      <c r="DO7" s="421" t="s">
        <v>247</v>
      </c>
      <c r="DP7" s="421" t="s">
        <v>201</v>
      </c>
      <c r="DQ7" s="438" t="s">
        <v>195</v>
      </c>
      <c r="DR7" s="272" t="s">
        <v>214</v>
      </c>
      <c r="DS7" s="241" t="s">
        <v>236</v>
      </c>
      <c r="DT7" s="241" t="s">
        <v>253</v>
      </c>
      <c r="DU7" s="241" t="s">
        <v>237</v>
      </c>
      <c r="DV7" s="209" t="s">
        <v>238</v>
      </c>
      <c r="DW7" s="531" t="s">
        <v>198</v>
      </c>
      <c r="DX7" s="272" t="s">
        <v>214</v>
      </c>
      <c r="DY7" s="241" t="s">
        <v>236</v>
      </c>
      <c r="DZ7" s="241" t="s">
        <v>253</v>
      </c>
      <c r="EA7" s="241" t="s">
        <v>237</v>
      </c>
      <c r="EB7" s="209" t="s">
        <v>238</v>
      </c>
      <c r="EC7" s="353" t="s">
        <v>199</v>
      </c>
      <c r="ED7" s="353" t="s">
        <v>200</v>
      </c>
    </row>
    <row r="8" spans="1:134" s="9" customFormat="1" ht="96.75" customHeight="1" thickBot="1" x14ac:dyDescent="0.3">
      <c r="A8" s="18"/>
      <c r="B8" s="485"/>
      <c r="C8" s="473"/>
      <c r="D8" s="473"/>
      <c r="E8" s="473"/>
      <c r="F8" s="473"/>
      <c r="G8" s="473"/>
      <c r="H8" s="473"/>
      <c r="I8" s="504"/>
      <c r="J8" s="504"/>
      <c r="K8" s="473"/>
      <c r="L8" s="473"/>
      <c r="M8" s="126" t="s">
        <v>126</v>
      </c>
      <c r="N8" s="473"/>
      <c r="O8" s="150" t="s">
        <v>128</v>
      </c>
      <c r="P8" s="206" t="s">
        <v>243</v>
      </c>
      <c r="Q8" s="122" t="s">
        <v>12</v>
      </c>
      <c r="R8" s="122" t="s">
        <v>12</v>
      </c>
      <c r="S8" s="150" t="s">
        <v>231</v>
      </c>
      <c r="T8" s="150" t="s">
        <v>244</v>
      </c>
      <c r="U8" s="122" t="s">
        <v>12</v>
      </c>
      <c r="V8" s="122" t="s">
        <v>12</v>
      </c>
      <c r="W8" s="151" t="s">
        <v>149</v>
      </c>
      <c r="X8" s="151" t="s">
        <v>150</v>
      </c>
      <c r="Y8" s="151" t="s">
        <v>151</v>
      </c>
      <c r="Z8" s="290" t="s">
        <v>172</v>
      </c>
      <c r="AA8" s="151" t="s">
        <v>173</v>
      </c>
      <c r="AB8" s="178" t="s">
        <v>174</v>
      </c>
      <c r="AC8" s="184" t="s">
        <v>175</v>
      </c>
      <c r="AD8" s="173" t="s">
        <v>12</v>
      </c>
      <c r="AE8" s="194" t="s">
        <v>176</v>
      </c>
      <c r="AF8" s="139" t="s">
        <v>32</v>
      </c>
      <c r="AG8" s="132" t="s">
        <v>33</v>
      </c>
      <c r="AH8" s="133" t="s">
        <v>32</v>
      </c>
      <c r="AI8" s="132" t="s">
        <v>33</v>
      </c>
      <c r="AJ8" s="133" t="s">
        <v>32</v>
      </c>
      <c r="AK8" s="132" t="s">
        <v>33</v>
      </c>
      <c r="AL8" s="133" t="s">
        <v>32</v>
      </c>
      <c r="AM8" s="132" t="s">
        <v>33</v>
      </c>
      <c r="AN8" s="134" t="s">
        <v>32</v>
      </c>
      <c r="AO8" s="135" t="s">
        <v>33</v>
      </c>
      <c r="AP8" s="261" t="s">
        <v>32</v>
      </c>
      <c r="AQ8" s="137" t="s">
        <v>33</v>
      </c>
      <c r="AR8" s="136" t="s">
        <v>32</v>
      </c>
      <c r="AS8" s="137" t="s">
        <v>33</v>
      </c>
      <c r="AT8" s="136" t="s">
        <v>32</v>
      </c>
      <c r="AU8" s="137" t="s">
        <v>33</v>
      </c>
      <c r="AV8" s="136" t="s">
        <v>32</v>
      </c>
      <c r="AW8" s="137" t="s">
        <v>33</v>
      </c>
      <c r="AX8" s="138" t="s">
        <v>32</v>
      </c>
      <c r="AY8" s="262" t="s">
        <v>33</v>
      </c>
      <c r="AZ8" s="139" t="s">
        <v>32</v>
      </c>
      <c r="BA8" s="137" t="s">
        <v>33</v>
      </c>
      <c r="BB8" s="136" t="s">
        <v>32</v>
      </c>
      <c r="BC8" s="137" t="s">
        <v>33</v>
      </c>
      <c r="BD8" s="136" t="s">
        <v>32</v>
      </c>
      <c r="BE8" s="137" t="s">
        <v>33</v>
      </c>
      <c r="BF8" s="136" t="s">
        <v>32</v>
      </c>
      <c r="BG8" s="137" t="s">
        <v>33</v>
      </c>
      <c r="BH8" s="138" t="s">
        <v>32</v>
      </c>
      <c r="BI8" s="140" t="s">
        <v>33</v>
      </c>
      <c r="BJ8" s="354"/>
      <c r="BK8" s="261" t="s">
        <v>32</v>
      </c>
      <c r="BL8" s="137" t="s">
        <v>33</v>
      </c>
      <c r="BM8" s="136" t="s">
        <v>32</v>
      </c>
      <c r="BN8" s="137" t="s">
        <v>33</v>
      </c>
      <c r="BO8" s="136" t="s">
        <v>32</v>
      </c>
      <c r="BP8" s="137" t="s">
        <v>33</v>
      </c>
      <c r="BQ8" s="136" t="s">
        <v>32</v>
      </c>
      <c r="BR8" s="137" t="s">
        <v>33</v>
      </c>
      <c r="BS8" s="138" t="s">
        <v>32</v>
      </c>
      <c r="BT8" s="262" t="s">
        <v>33</v>
      </c>
      <c r="BU8" s="139" t="s">
        <v>32</v>
      </c>
      <c r="BV8" s="137" t="s">
        <v>33</v>
      </c>
      <c r="BW8" s="136" t="s">
        <v>32</v>
      </c>
      <c r="BX8" s="137" t="s">
        <v>33</v>
      </c>
      <c r="BY8" s="136" t="s">
        <v>32</v>
      </c>
      <c r="BZ8" s="137" t="s">
        <v>33</v>
      </c>
      <c r="CA8" s="136" t="s">
        <v>32</v>
      </c>
      <c r="CB8" s="137" t="s">
        <v>33</v>
      </c>
      <c r="CC8" s="138" t="s">
        <v>32</v>
      </c>
      <c r="CD8" s="262" t="s">
        <v>33</v>
      </c>
      <c r="CE8" s="351"/>
      <c r="CF8" s="273" t="s">
        <v>33</v>
      </c>
      <c r="CG8" s="137" t="s">
        <v>33</v>
      </c>
      <c r="CH8" s="137" t="s">
        <v>33</v>
      </c>
      <c r="CI8" s="137" t="s">
        <v>33</v>
      </c>
      <c r="CJ8" s="262" t="s">
        <v>33</v>
      </c>
      <c r="CK8" s="532"/>
      <c r="CL8" s="511"/>
      <c r="CM8" s="139" t="s">
        <v>32</v>
      </c>
      <c r="CN8" s="137" t="s">
        <v>33</v>
      </c>
      <c r="CO8" s="136" t="s">
        <v>32</v>
      </c>
      <c r="CP8" s="137" t="s">
        <v>33</v>
      </c>
      <c r="CQ8" s="136" t="s">
        <v>32</v>
      </c>
      <c r="CR8" s="137" t="s">
        <v>33</v>
      </c>
      <c r="CS8" s="136" t="s">
        <v>32</v>
      </c>
      <c r="CT8" s="137" t="s">
        <v>33</v>
      </c>
      <c r="CU8" s="138" t="s">
        <v>32</v>
      </c>
      <c r="CV8" s="262" t="s">
        <v>33</v>
      </c>
      <c r="CW8" s="351"/>
      <c r="CX8" s="351"/>
      <c r="CY8" s="139" t="s">
        <v>32</v>
      </c>
      <c r="CZ8" s="137" t="s">
        <v>33</v>
      </c>
      <c r="DA8" s="136" t="s">
        <v>32</v>
      </c>
      <c r="DB8" s="137" t="s">
        <v>33</v>
      </c>
      <c r="DC8" s="136"/>
      <c r="DD8" s="137"/>
      <c r="DE8" s="136" t="s">
        <v>32</v>
      </c>
      <c r="DF8" s="137" t="s">
        <v>33</v>
      </c>
      <c r="DG8" s="138" t="s">
        <v>32</v>
      </c>
      <c r="DH8" s="262" t="s">
        <v>33</v>
      </c>
      <c r="DI8" s="351"/>
      <c r="DJ8" s="351"/>
      <c r="DK8" s="351"/>
      <c r="DL8" s="418"/>
      <c r="DM8" s="420"/>
      <c r="DN8" s="422"/>
      <c r="DO8" s="422"/>
      <c r="DP8" s="422"/>
      <c r="DQ8" s="439"/>
      <c r="DR8" s="273" t="s">
        <v>33</v>
      </c>
      <c r="DS8" s="137" t="s">
        <v>33</v>
      </c>
      <c r="DT8" s="137" t="s">
        <v>33</v>
      </c>
      <c r="DU8" s="137" t="s">
        <v>33</v>
      </c>
      <c r="DV8" s="262" t="s">
        <v>33</v>
      </c>
      <c r="DW8" s="354"/>
      <c r="DX8" s="273" t="s">
        <v>33</v>
      </c>
      <c r="DY8" s="137" t="s">
        <v>33</v>
      </c>
      <c r="DZ8" s="137" t="s">
        <v>33</v>
      </c>
      <c r="EA8" s="137" t="s">
        <v>33</v>
      </c>
      <c r="EB8" s="262" t="s">
        <v>33</v>
      </c>
      <c r="EC8" s="354"/>
      <c r="ED8" s="354"/>
    </row>
    <row r="9" spans="1:134" s="14" customFormat="1" ht="12.6" customHeight="1" x14ac:dyDescent="0.25">
      <c r="A9" s="12"/>
      <c r="B9" s="433">
        <v>1</v>
      </c>
      <c r="C9" s="428" t="s">
        <v>302</v>
      </c>
      <c r="D9" s="413" t="s">
        <v>317</v>
      </c>
      <c r="E9" s="413" t="s">
        <v>301</v>
      </c>
      <c r="F9" s="457" t="s">
        <v>208</v>
      </c>
      <c r="G9" s="449">
        <v>46023</v>
      </c>
      <c r="H9" s="474" t="str">
        <f t="shared" ref="H9:H12" si="0">IF($F9="3e)  Skoršia transpozícia  - zavedenie transpozície pred termínom ktorý určuje smernica EÚ. "," ","")</f>
        <v/>
      </c>
      <c r="I9" s="474" t="str">
        <f>IF($F9="3e)  Skoršia transpozícia  - zavedenie transpozície pred termínom ktorý určuje smernica EÚ. ",$H9,"NA")</f>
        <v>NA</v>
      </c>
      <c r="J9" s="491">
        <f>IF(I9="NA",1,I9/12)</f>
        <v>1</v>
      </c>
      <c r="K9" s="457" t="s">
        <v>303</v>
      </c>
      <c r="L9" s="413">
        <v>128381</v>
      </c>
      <c r="M9" s="524">
        <f>IF(L9="N",0,L9)</f>
        <v>128381</v>
      </c>
      <c r="N9" s="457" t="s">
        <v>211</v>
      </c>
      <c r="O9" s="411"/>
      <c r="P9" s="411"/>
      <c r="Q9" s="391" t="s">
        <v>36</v>
      </c>
      <c r="R9" s="386">
        <f>VLOOKUP(Q9,[1]vstupy!$B$3:$C$15,2,FALSE)</f>
        <v>0</v>
      </c>
      <c r="S9" s="403"/>
      <c r="T9" s="416"/>
      <c r="U9" s="391" t="s">
        <v>36</v>
      </c>
      <c r="V9" s="386">
        <f>VLOOKUP(U9,[1]vstupy!$B$3:$C$15,2,FALSE)</f>
        <v>0</v>
      </c>
      <c r="W9" s="411"/>
      <c r="X9" s="174" t="s">
        <v>142</v>
      </c>
      <c r="Y9" s="188" t="s">
        <v>154</v>
      </c>
      <c r="Z9" s="185">
        <f>VLOOKUP($X9,vstupy!$B$18:$F$31,MATCH($Y9,vstupy!$B$17:$F$17,0),0)</f>
        <v>180</v>
      </c>
      <c r="AA9" s="121" t="s">
        <v>160</v>
      </c>
      <c r="AB9" s="185">
        <f>VLOOKUP($AA9,[1]vstupy!$B$34:$C$36,2,FALSE)</f>
        <v>0</v>
      </c>
      <c r="AC9" s="185">
        <f>Z9+AB9</f>
        <v>180</v>
      </c>
      <c r="AD9" s="465" t="s">
        <v>186</v>
      </c>
      <c r="AE9" s="435">
        <f>VLOOKUP(AD9,vstupy!$B$3:$C$15,2,FALSE)</f>
        <v>1</v>
      </c>
      <c r="AF9" s="448">
        <f>IFERROR(IF(M9=0,"N",O9/L9*J9),0)</f>
        <v>0</v>
      </c>
      <c r="AG9" s="381">
        <f>O9*J9</f>
        <v>0</v>
      </c>
      <c r="AH9" s="388">
        <f>P9*R9*J9</f>
        <v>0</v>
      </c>
      <c r="AI9" s="381">
        <f>IFERROR(AH9*M9,0)</f>
        <v>0</v>
      </c>
      <c r="AJ9" s="388">
        <f>IFERROR(IF(M9=0,"N",S9/L9*J9),0)</f>
        <v>0</v>
      </c>
      <c r="AK9" s="381">
        <f>S9*J9</f>
        <v>0</v>
      </c>
      <c r="AL9" s="381">
        <f>T9*V9*J9</f>
        <v>0</v>
      </c>
      <c r="AM9" s="486">
        <f>IFERROR(AL9*M9,0)</f>
        <v>0</v>
      </c>
      <c r="AN9" s="381">
        <f>IF(W9&gt;0,IF(AE9&gt;0,($G$5/160)*(W9/60)*AE9*J9,0),IF(AE9&gt;0,($G$5/160)*((AC9+AC10+AC11)/60)*AE9*J9,0))</f>
        <v>38.918999999999997</v>
      </c>
      <c r="AO9" s="383">
        <f>IFERROR(AN9*M9,0)</f>
        <v>4996460.1389999995</v>
      </c>
      <c r="AP9" s="379">
        <f>IF($N9="In (zvyšuje náklady)",AF9,0)</f>
        <v>0</v>
      </c>
      <c r="AQ9" s="380">
        <f>IF($N9="In (zvyšuje náklady)",AG9,0)</f>
        <v>0</v>
      </c>
      <c r="AR9" s="380">
        <f t="shared" ref="AR9:AY9" si="1">IF($N9="In (zvyšuje náklady)",AH9,0)</f>
        <v>0</v>
      </c>
      <c r="AS9" s="380">
        <f t="shared" si="1"/>
        <v>0</v>
      </c>
      <c r="AT9" s="380">
        <f t="shared" si="1"/>
        <v>0</v>
      </c>
      <c r="AU9" s="380">
        <f t="shared" si="1"/>
        <v>0</v>
      </c>
      <c r="AV9" s="380">
        <f t="shared" si="1"/>
        <v>0</v>
      </c>
      <c r="AW9" s="380">
        <f t="shared" si="1"/>
        <v>0</v>
      </c>
      <c r="AX9" s="380">
        <f t="shared" si="1"/>
        <v>38.918999999999997</v>
      </c>
      <c r="AY9" s="380">
        <f t="shared" si="1"/>
        <v>4996460.1389999995</v>
      </c>
      <c r="AZ9" s="380" t="str">
        <f>IF($N9="Out (znižuje náklady)",AF9,"0")</f>
        <v>0</v>
      </c>
      <c r="BA9" s="380" t="str">
        <f>IF($N9="Out (znižuje náklady)",AG9,"0")</f>
        <v>0</v>
      </c>
      <c r="BB9" s="380" t="str">
        <f t="shared" ref="BB9:BI9" si="2">IF($N9="Out (znižuje náklady)",AH9,"0")</f>
        <v>0</v>
      </c>
      <c r="BC9" s="380" t="str">
        <f t="shared" si="2"/>
        <v>0</v>
      </c>
      <c r="BD9" s="380" t="str">
        <f t="shared" si="2"/>
        <v>0</v>
      </c>
      <c r="BE9" s="380" t="str">
        <f t="shared" si="2"/>
        <v>0</v>
      </c>
      <c r="BF9" s="380" t="str">
        <f t="shared" si="2"/>
        <v>0</v>
      </c>
      <c r="BG9" s="380" t="str">
        <f t="shared" si="2"/>
        <v>0</v>
      </c>
      <c r="BH9" s="380" t="str">
        <f t="shared" si="2"/>
        <v>0</v>
      </c>
      <c r="BI9" s="519" t="str">
        <f t="shared" si="2"/>
        <v>0</v>
      </c>
      <c r="BJ9" s="355">
        <f>IF(F9=vstupy!$B$47,0,1)</f>
        <v>1</v>
      </c>
      <c r="BK9" s="379">
        <f>$BJ9*AP9</f>
        <v>0</v>
      </c>
      <c r="BL9" s="380">
        <f>$BJ9*AQ9</f>
        <v>0</v>
      </c>
      <c r="BM9" s="380">
        <f t="shared" ref="BM9:BT9" si="3">$BJ9*AR9</f>
        <v>0</v>
      </c>
      <c r="BN9" s="380">
        <f t="shared" si="3"/>
        <v>0</v>
      </c>
      <c r="BO9" s="380">
        <f t="shared" si="3"/>
        <v>0</v>
      </c>
      <c r="BP9" s="380">
        <f t="shared" si="3"/>
        <v>0</v>
      </c>
      <c r="BQ9" s="380">
        <f t="shared" si="3"/>
        <v>0</v>
      </c>
      <c r="BR9" s="380">
        <f t="shared" si="3"/>
        <v>0</v>
      </c>
      <c r="BS9" s="380">
        <f t="shared" si="3"/>
        <v>38.918999999999997</v>
      </c>
      <c r="BT9" s="518">
        <f t="shared" si="3"/>
        <v>4996460.1389999995</v>
      </c>
      <c r="BU9" s="358">
        <f>$BJ9*AZ9</f>
        <v>0</v>
      </c>
      <c r="BV9" s="356">
        <f t="shared" ref="BV9:CD9" si="4">$BJ9*BA9</f>
        <v>0</v>
      </c>
      <c r="BW9" s="356">
        <f t="shared" si="4"/>
        <v>0</v>
      </c>
      <c r="BX9" s="356">
        <f t="shared" si="4"/>
        <v>0</v>
      </c>
      <c r="BY9" s="356">
        <f t="shared" si="4"/>
        <v>0</v>
      </c>
      <c r="BZ9" s="356">
        <f t="shared" si="4"/>
        <v>0</v>
      </c>
      <c r="CA9" s="356">
        <f t="shared" si="4"/>
        <v>0</v>
      </c>
      <c r="CB9" s="356">
        <f t="shared" si="4"/>
        <v>0</v>
      </c>
      <c r="CC9" s="356">
        <f t="shared" si="4"/>
        <v>0</v>
      </c>
      <c r="CD9" s="357">
        <f t="shared" si="4"/>
        <v>0</v>
      </c>
      <c r="CE9" s="395">
        <f>IF(N9="Nemení sa",1,0)</f>
        <v>0</v>
      </c>
      <c r="CF9" s="358">
        <f>AG9*$CE9</f>
        <v>0</v>
      </c>
      <c r="CG9" s="356">
        <f>AI9*$CE9</f>
        <v>0</v>
      </c>
      <c r="CH9" s="356">
        <f>AK9*$CE9</f>
        <v>0</v>
      </c>
      <c r="CI9" s="356">
        <f>AM9*$CE9</f>
        <v>0</v>
      </c>
      <c r="CJ9" s="357">
        <f>AO9*$CE9</f>
        <v>0</v>
      </c>
      <c r="CK9" s="396">
        <f>SUM(CF9:CJ11)</f>
        <v>0</v>
      </c>
      <c r="CL9" s="397">
        <f>IF(F9=vstupy!B$42,"1",0)</f>
        <v>0</v>
      </c>
      <c r="CM9" s="358">
        <f t="shared" ref="CM9:CV9" si="5">IF($CL9="1",AP9,0)</f>
        <v>0</v>
      </c>
      <c r="CN9" s="356">
        <f t="shared" si="5"/>
        <v>0</v>
      </c>
      <c r="CO9" s="356">
        <f t="shared" si="5"/>
        <v>0</v>
      </c>
      <c r="CP9" s="356">
        <f t="shared" si="5"/>
        <v>0</v>
      </c>
      <c r="CQ9" s="356">
        <f t="shared" si="5"/>
        <v>0</v>
      </c>
      <c r="CR9" s="356">
        <f t="shared" si="5"/>
        <v>0</v>
      </c>
      <c r="CS9" s="356">
        <f t="shared" si="5"/>
        <v>0</v>
      </c>
      <c r="CT9" s="356">
        <f t="shared" si="5"/>
        <v>0</v>
      </c>
      <c r="CU9" s="356">
        <f t="shared" si="5"/>
        <v>0</v>
      </c>
      <c r="CV9" s="357">
        <f t="shared" si="5"/>
        <v>0</v>
      </c>
      <c r="CW9" s="355">
        <f>CP9+CT9+CV9</f>
        <v>0</v>
      </c>
      <c r="CX9" s="355">
        <f>CN9+CR9</f>
        <v>0</v>
      </c>
      <c r="CY9" s="358">
        <f t="shared" ref="CY9:DH9" si="6">IF($CL9="1",AZ9,0)</f>
        <v>0</v>
      </c>
      <c r="CZ9" s="356">
        <f t="shared" si="6"/>
        <v>0</v>
      </c>
      <c r="DA9" s="356">
        <f t="shared" si="6"/>
        <v>0</v>
      </c>
      <c r="DB9" s="356">
        <f t="shared" si="6"/>
        <v>0</v>
      </c>
      <c r="DC9" s="356">
        <f t="shared" si="6"/>
        <v>0</v>
      </c>
      <c r="DD9" s="356">
        <f t="shared" si="6"/>
        <v>0</v>
      </c>
      <c r="DE9" s="356">
        <f t="shared" si="6"/>
        <v>0</v>
      </c>
      <c r="DF9" s="356">
        <f t="shared" si="6"/>
        <v>0</v>
      </c>
      <c r="DG9" s="356">
        <f t="shared" si="6"/>
        <v>0</v>
      </c>
      <c r="DH9" s="357">
        <f t="shared" si="6"/>
        <v>0</v>
      </c>
      <c r="DI9" s="352">
        <f>DB9+DF9+DH9</f>
        <v>0</v>
      </c>
      <c r="DJ9" s="352">
        <f>CZ9+DD9</f>
        <v>0</v>
      </c>
      <c r="DK9" s="393">
        <f>IF(CE9=0,1,0)</f>
        <v>1</v>
      </c>
      <c r="DL9" s="393">
        <f>IFERROR(IF($AF9="N",AH9+AJ9+AL9+AN9,AF9+AH9+AJ9+AL9+AN9),0)*$DK9</f>
        <v>38.918999999999997</v>
      </c>
      <c r="DM9" s="393">
        <f>(AG9+AI9+AK9+AM9+AO9)*$DK9</f>
        <v>4996460.1389999995</v>
      </c>
      <c r="DN9" s="393">
        <f>AS9+AW9+AY9-CW9</f>
        <v>4996460.1389999995</v>
      </c>
      <c r="DO9" s="393">
        <f>BC9+BG9+BI9-DI9</f>
        <v>0</v>
      </c>
      <c r="DP9" s="393">
        <f>DN9+DO9</f>
        <v>4996460.1389999995</v>
      </c>
      <c r="DQ9" s="392" t="str">
        <f>IF(OR(F9=vstupy!B$40,F9=vstupy!B$41,F9=vstupy!B$42,),"0","1")</f>
        <v>0</v>
      </c>
      <c r="DR9" s="358">
        <f>IF($DQ9="1",AQ9,"0")+CF9</f>
        <v>0</v>
      </c>
      <c r="DS9" s="356">
        <f>IF($DQ9="1",AS9,"0")+CG9</f>
        <v>0</v>
      </c>
      <c r="DT9" s="356">
        <f>IF($DQ9="1",AU9,"0")+CH9</f>
        <v>0</v>
      </c>
      <c r="DU9" s="356">
        <f>IF($DQ9="1",AW9,"0")+CI9</f>
        <v>0</v>
      </c>
      <c r="DV9" s="357">
        <f>IF($DQ9="1",AY9,"0")+CJ9</f>
        <v>0</v>
      </c>
      <c r="DW9" s="423">
        <f>SUM(DR9:DV11)</f>
        <v>0</v>
      </c>
      <c r="DX9" s="358" t="str">
        <f>IF($DQ9="1",BA9,"0")</f>
        <v>0</v>
      </c>
      <c r="DY9" s="356" t="str">
        <f>IF($DQ9="1",BC9,"0")</f>
        <v>0</v>
      </c>
      <c r="DZ9" s="356" t="str">
        <f>IF($DQ9="1",BE9,"0")</f>
        <v>0</v>
      </c>
      <c r="EA9" s="356" t="str">
        <f>IF($DQ9="1",BG9,"0")</f>
        <v>0</v>
      </c>
      <c r="EB9" s="357" t="str">
        <f>IF($DQ9="1",BI9,"0")</f>
        <v>0</v>
      </c>
      <c r="EC9" s="423">
        <f>SUM(DX9:EB11)</f>
        <v>0</v>
      </c>
      <c r="ED9" s="424">
        <f>EC9+DW9</f>
        <v>0</v>
      </c>
    </row>
    <row r="10" spans="1:134" s="14" customFormat="1" ht="12.6" customHeight="1" x14ac:dyDescent="0.25">
      <c r="B10" s="433"/>
      <c r="C10" s="428"/>
      <c r="D10" s="413"/>
      <c r="E10" s="413"/>
      <c r="F10" s="458"/>
      <c r="G10" s="449"/>
      <c r="H10" s="475"/>
      <c r="I10" s="475"/>
      <c r="J10" s="492"/>
      <c r="K10" s="458"/>
      <c r="L10" s="413"/>
      <c r="M10" s="524"/>
      <c r="N10" s="458"/>
      <c r="O10" s="411"/>
      <c r="P10" s="411"/>
      <c r="Q10" s="391"/>
      <c r="R10" s="386"/>
      <c r="S10" s="404"/>
      <c r="T10" s="416"/>
      <c r="U10" s="391"/>
      <c r="V10" s="386"/>
      <c r="W10" s="411"/>
      <c r="X10" s="174" t="s">
        <v>157</v>
      </c>
      <c r="Y10" s="188" t="s">
        <v>152</v>
      </c>
      <c r="Z10" s="185">
        <f>VLOOKUP($X10,vstupy!$B$18:$F$31,MATCH($Y10,vstupy!$B$17:$F$17,0),0)</f>
        <v>0</v>
      </c>
      <c r="AA10" s="121" t="s">
        <v>158</v>
      </c>
      <c r="AB10" s="185">
        <f>VLOOKUP($AA10,[1]vstupy!$B$34:$C$36,2,FALSE)</f>
        <v>0</v>
      </c>
      <c r="AC10" s="185">
        <f t="shared" ref="AC10:AC23" si="7">Z10+AB10</f>
        <v>0</v>
      </c>
      <c r="AD10" s="466"/>
      <c r="AE10" s="435"/>
      <c r="AF10" s="448"/>
      <c r="AG10" s="382"/>
      <c r="AH10" s="382"/>
      <c r="AI10" s="382"/>
      <c r="AJ10" s="382"/>
      <c r="AK10" s="382"/>
      <c r="AL10" s="382"/>
      <c r="AM10" s="389"/>
      <c r="AN10" s="382"/>
      <c r="AO10" s="384"/>
      <c r="AP10" s="358"/>
      <c r="AQ10" s="356"/>
      <c r="AR10" s="356"/>
      <c r="AS10" s="356"/>
      <c r="AT10" s="356"/>
      <c r="AU10" s="356"/>
      <c r="AV10" s="356"/>
      <c r="AW10" s="356"/>
      <c r="AX10" s="356"/>
      <c r="AY10" s="356"/>
      <c r="AZ10" s="356"/>
      <c r="BA10" s="356"/>
      <c r="BB10" s="356"/>
      <c r="BC10" s="356"/>
      <c r="BD10" s="356"/>
      <c r="BE10" s="356"/>
      <c r="BF10" s="356"/>
      <c r="BG10" s="356"/>
      <c r="BH10" s="356"/>
      <c r="BI10" s="502"/>
      <c r="BJ10" s="355"/>
      <c r="BK10" s="358"/>
      <c r="BL10" s="356"/>
      <c r="BM10" s="356"/>
      <c r="BN10" s="356"/>
      <c r="BO10" s="356"/>
      <c r="BP10" s="356"/>
      <c r="BQ10" s="356"/>
      <c r="BR10" s="356"/>
      <c r="BS10" s="356"/>
      <c r="BT10" s="357"/>
      <c r="BU10" s="358"/>
      <c r="BV10" s="356"/>
      <c r="BW10" s="356"/>
      <c r="BX10" s="356"/>
      <c r="BY10" s="356"/>
      <c r="BZ10" s="356"/>
      <c r="CA10" s="356"/>
      <c r="CB10" s="356"/>
      <c r="CC10" s="356"/>
      <c r="CD10" s="357"/>
      <c r="CE10" s="395"/>
      <c r="CF10" s="358"/>
      <c r="CG10" s="356"/>
      <c r="CH10" s="356"/>
      <c r="CI10" s="356"/>
      <c r="CJ10" s="357"/>
      <c r="CK10" s="396"/>
      <c r="CL10" s="398"/>
      <c r="CM10" s="358"/>
      <c r="CN10" s="356"/>
      <c r="CO10" s="356"/>
      <c r="CP10" s="356"/>
      <c r="CQ10" s="356"/>
      <c r="CR10" s="356"/>
      <c r="CS10" s="356"/>
      <c r="CT10" s="356"/>
      <c r="CU10" s="356"/>
      <c r="CV10" s="357"/>
      <c r="CW10" s="355"/>
      <c r="CX10" s="355"/>
      <c r="CY10" s="358"/>
      <c r="CZ10" s="356"/>
      <c r="DA10" s="356"/>
      <c r="DB10" s="356"/>
      <c r="DC10" s="356"/>
      <c r="DD10" s="356"/>
      <c r="DE10" s="356"/>
      <c r="DF10" s="356"/>
      <c r="DG10" s="356"/>
      <c r="DH10" s="357"/>
      <c r="DI10" s="352"/>
      <c r="DJ10" s="352"/>
      <c r="DK10" s="393"/>
      <c r="DL10" s="393"/>
      <c r="DM10" s="393"/>
      <c r="DN10" s="393"/>
      <c r="DO10" s="393"/>
      <c r="DP10" s="393"/>
      <c r="DQ10" s="392"/>
      <c r="DR10" s="358"/>
      <c r="DS10" s="356"/>
      <c r="DT10" s="356"/>
      <c r="DU10" s="356"/>
      <c r="DV10" s="357"/>
      <c r="DW10" s="423"/>
      <c r="DX10" s="358"/>
      <c r="DY10" s="356"/>
      <c r="DZ10" s="356"/>
      <c r="EA10" s="356"/>
      <c r="EB10" s="357"/>
      <c r="EC10" s="423"/>
      <c r="ED10" s="424"/>
    </row>
    <row r="11" spans="1:134" s="14" customFormat="1" ht="12.6" customHeight="1" x14ac:dyDescent="0.25">
      <c r="B11" s="433"/>
      <c r="C11" s="428"/>
      <c r="D11" s="413"/>
      <c r="E11" s="413"/>
      <c r="F11" s="459"/>
      <c r="G11" s="449"/>
      <c r="H11" s="476"/>
      <c r="I11" s="476"/>
      <c r="J11" s="493"/>
      <c r="K11" s="459"/>
      <c r="L11" s="413"/>
      <c r="M11" s="524"/>
      <c r="N11" s="459"/>
      <c r="O11" s="411"/>
      <c r="P11" s="411"/>
      <c r="Q11" s="391"/>
      <c r="R11" s="386"/>
      <c r="S11" s="405"/>
      <c r="T11" s="416"/>
      <c r="U11" s="391"/>
      <c r="V11" s="386"/>
      <c r="W11" s="411"/>
      <c r="X11" s="174" t="s">
        <v>157</v>
      </c>
      <c r="Y11" s="188" t="s">
        <v>152</v>
      </c>
      <c r="Z11" s="185">
        <f>VLOOKUP($X11,vstupy!$B$18:$F$31,MATCH($Y11,vstupy!$B$17:$F$17,0),0)</f>
        <v>0</v>
      </c>
      <c r="AA11" s="121" t="s">
        <v>158</v>
      </c>
      <c r="AB11" s="185">
        <f>VLOOKUP($AA11,[1]vstupy!$B$34:$C$36,2,FALSE)</f>
        <v>0</v>
      </c>
      <c r="AC11" s="185">
        <f t="shared" si="7"/>
        <v>0</v>
      </c>
      <c r="AD11" s="467"/>
      <c r="AE11" s="436"/>
      <c r="AF11" s="448"/>
      <c r="AG11" s="382"/>
      <c r="AH11" s="382"/>
      <c r="AI11" s="382"/>
      <c r="AJ11" s="382"/>
      <c r="AK11" s="382"/>
      <c r="AL11" s="382"/>
      <c r="AM11" s="381"/>
      <c r="AN11" s="382"/>
      <c r="AO11" s="384"/>
      <c r="AP11" s="358"/>
      <c r="AQ11" s="356"/>
      <c r="AR11" s="356"/>
      <c r="AS11" s="356"/>
      <c r="AT11" s="356"/>
      <c r="AU11" s="356"/>
      <c r="AV11" s="356"/>
      <c r="AW11" s="356"/>
      <c r="AX11" s="356"/>
      <c r="AY11" s="356"/>
      <c r="AZ11" s="356"/>
      <c r="BA11" s="356"/>
      <c r="BB11" s="356"/>
      <c r="BC11" s="356"/>
      <c r="BD11" s="356"/>
      <c r="BE11" s="356"/>
      <c r="BF11" s="356"/>
      <c r="BG11" s="356"/>
      <c r="BH11" s="356"/>
      <c r="BI11" s="502"/>
      <c r="BJ11" s="355"/>
      <c r="BK11" s="358"/>
      <c r="BL11" s="356"/>
      <c r="BM11" s="356"/>
      <c r="BN11" s="356"/>
      <c r="BO11" s="356"/>
      <c r="BP11" s="356"/>
      <c r="BQ11" s="356"/>
      <c r="BR11" s="356"/>
      <c r="BS11" s="356"/>
      <c r="BT11" s="357"/>
      <c r="BU11" s="358"/>
      <c r="BV11" s="356"/>
      <c r="BW11" s="356"/>
      <c r="BX11" s="356"/>
      <c r="BY11" s="356"/>
      <c r="BZ11" s="356"/>
      <c r="CA11" s="356"/>
      <c r="CB11" s="356"/>
      <c r="CC11" s="356"/>
      <c r="CD11" s="357"/>
      <c r="CE11" s="395"/>
      <c r="CF11" s="358"/>
      <c r="CG11" s="356"/>
      <c r="CH11" s="356"/>
      <c r="CI11" s="356"/>
      <c r="CJ11" s="357"/>
      <c r="CK11" s="396"/>
      <c r="CL11" s="399"/>
      <c r="CM11" s="358"/>
      <c r="CN11" s="356"/>
      <c r="CO11" s="356"/>
      <c r="CP11" s="356"/>
      <c r="CQ11" s="356"/>
      <c r="CR11" s="356"/>
      <c r="CS11" s="356"/>
      <c r="CT11" s="356"/>
      <c r="CU11" s="356"/>
      <c r="CV11" s="357"/>
      <c r="CW11" s="355"/>
      <c r="CX11" s="355"/>
      <c r="CY11" s="358"/>
      <c r="CZ11" s="356"/>
      <c r="DA11" s="356"/>
      <c r="DB11" s="356"/>
      <c r="DC11" s="356"/>
      <c r="DD11" s="356"/>
      <c r="DE11" s="356"/>
      <c r="DF11" s="356"/>
      <c r="DG11" s="356"/>
      <c r="DH11" s="357"/>
      <c r="DI11" s="352"/>
      <c r="DJ11" s="352"/>
      <c r="DK11" s="393"/>
      <c r="DL11" s="393"/>
      <c r="DM11" s="393"/>
      <c r="DN11" s="393"/>
      <c r="DO11" s="393"/>
      <c r="DP11" s="393"/>
      <c r="DQ11" s="392"/>
      <c r="DR11" s="358"/>
      <c r="DS11" s="356"/>
      <c r="DT11" s="356"/>
      <c r="DU11" s="356"/>
      <c r="DV11" s="357"/>
      <c r="DW11" s="423"/>
      <c r="DX11" s="358"/>
      <c r="DY11" s="356"/>
      <c r="DZ11" s="356"/>
      <c r="EA11" s="356"/>
      <c r="EB11" s="357"/>
      <c r="EC11" s="423"/>
      <c r="ED11" s="424"/>
    </row>
    <row r="12" spans="1:134" s="16" customFormat="1" ht="12.6" customHeight="1" x14ac:dyDescent="0.25">
      <c r="B12" s="432">
        <v>2</v>
      </c>
      <c r="C12" s="478" t="s">
        <v>304</v>
      </c>
      <c r="D12" s="432" t="s">
        <v>317</v>
      </c>
      <c r="E12" s="432" t="s">
        <v>309</v>
      </c>
      <c r="F12" s="445" t="s">
        <v>208</v>
      </c>
      <c r="G12" s="450">
        <v>46023</v>
      </c>
      <c r="H12" s="462" t="str">
        <f t="shared" si="0"/>
        <v/>
      </c>
      <c r="I12" s="462" t="str">
        <f>IF($F12="3e)  Skoršia transpozícia  - zavedenie transpozície pred termínom ktorý určuje smernica EÚ. ",$H12,"NA")</f>
        <v>NA</v>
      </c>
      <c r="J12" s="494">
        <f>IF(I12="NA",1,I12/12)</f>
        <v>1</v>
      </c>
      <c r="K12" s="432" t="s">
        <v>313</v>
      </c>
      <c r="L12" s="414">
        <v>332000</v>
      </c>
      <c r="M12" s="506">
        <f>IF(L12="N",0,L12)</f>
        <v>332000</v>
      </c>
      <c r="N12" s="445" t="s">
        <v>213</v>
      </c>
      <c r="O12" s="412"/>
      <c r="P12" s="412"/>
      <c r="Q12" s="390" t="s">
        <v>36</v>
      </c>
      <c r="R12" s="385">
        <f>VLOOKUP(Q12,[1]vstupy!$B$3:$C$15,2,FALSE)</f>
        <v>0</v>
      </c>
      <c r="S12" s="406"/>
      <c r="T12" s="415">
        <v>5</v>
      </c>
      <c r="U12" s="390" t="s">
        <v>10</v>
      </c>
      <c r="V12" s="385">
        <f>VLOOKUP(U12,[1]vstupy!$B$3:$C$15,2,FALSE)</f>
        <v>12</v>
      </c>
      <c r="W12" s="412"/>
      <c r="X12" s="292" t="s">
        <v>157</v>
      </c>
      <c r="Y12" s="293" t="s">
        <v>152</v>
      </c>
      <c r="Z12" s="294">
        <f>VLOOKUP($X12,vstupy!$B$18:$F$31,MATCH($Y12,vstupy!$B$17:$F$17,0),0)</f>
        <v>0</v>
      </c>
      <c r="AA12" s="295" t="s">
        <v>158</v>
      </c>
      <c r="AB12" s="294">
        <f>VLOOKUP($AA12,[1]vstupy!$B$34:$C$36,2,FALSE)</f>
        <v>0</v>
      </c>
      <c r="AC12" s="294">
        <f>Z12+AB12</f>
        <v>0</v>
      </c>
      <c r="AD12" s="440" t="s">
        <v>36</v>
      </c>
      <c r="AE12" s="434">
        <f>VLOOKUP(AD12,vstupy!$B$3:$C$15,2,FALSE)</f>
        <v>0</v>
      </c>
      <c r="AF12" s="437">
        <f>IFERROR(IF(M12=0,"N",O12/L12*J12),0)</f>
        <v>0</v>
      </c>
      <c r="AG12" s="381">
        <f>O12*J12</f>
        <v>0</v>
      </c>
      <c r="AH12" s="388">
        <f t="shared" ref="AH12" si="8">P12*R12*J12</f>
        <v>0</v>
      </c>
      <c r="AI12" s="381">
        <f t="shared" ref="AI12" si="9">IFERROR(AH12*M12,0)</f>
        <v>0</v>
      </c>
      <c r="AJ12" s="388">
        <f>IFERROR(IF(M12=0,"N",S12/L12*J12),0)</f>
        <v>0</v>
      </c>
      <c r="AK12" s="381">
        <f t="shared" ref="AK12" si="10">S12*J12</f>
        <v>0</v>
      </c>
      <c r="AL12" s="381">
        <f>T12*V12*J12</f>
        <v>60</v>
      </c>
      <c r="AM12" s="387">
        <f>IFERROR(AL12*M12,0)</f>
        <v>19920000</v>
      </c>
      <c r="AN12" s="381">
        <f>IF(W12&gt;0,IF(AE12&gt;0,($G$5/160)*(W12/60)*AE12*J12,0),IF(AE12&gt;0,($G$5/160)*((AC12+AC13+AC14)/60)*AE12*J12,0))</f>
        <v>0</v>
      </c>
      <c r="AO12" s="383">
        <f>IFERROR(AN12*M12,0)</f>
        <v>0</v>
      </c>
      <c r="AP12" s="358">
        <f t="shared" ref="AP12" si="11">IF($N12="In (zvyšuje náklady)",AF12,0)</f>
        <v>0</v>
      </c>
      <c r="AQ12" s="356">
        <f t="shared" ref="AQ12" si="12">IF($N12="In (zvyšuje náklady)",AG12,0)</f>
        <v>0</v>
      </c>
      <c r="AR12" s="356">
        <f t="shared" ref="AR12" si="13">IF($N12="In (zvyšuje náklady)",AH12,0)</f>
        <v>0</v>
      </c>
      <c r="AS12" s="356">
        <f t="shared" ref="AS12" si="14">IF($N12="In (zvyšuje náklady)",AI12,0)</f>
        <v>0</v>
      </c>
      <c r="AT12" s="356">
        <f t="shared" ref="AT12" si="15">IF($N12="In (zvyšuje náklady)",AJ12,0)</f>
        <v>0</v>
      </c>
      <c r="AU12" s="356">
        <f t="shared" ref="AU12" si="16">IF($N12="In (zvyšuje náklady)",AK12,0)</f>
        <v>0</v>
      </c>
      <c r="AV12" s="356">
        <f t="shared" ref="AV12" si="17">IF($N12="In (zvyšuje náklady)",AL12,0)</f>
        <v>0</v>
      </c>
      <c r="AW12" s="356">
        <f>IF($N12="In (zvyšuje náklady)",AM12,0)</f>
        <v>0</v>
      </c>
      <c r="AX12" s="356">
        <f t="shared" ref="AX12" si="18">IF($N12="In (zvyšuje náklady)",AN12,0)</f>
        <v>0</v>
      </c>
      <c r="AY12" s="356">
        <f t="shared" ref="AY12" si="19">IF($N12="In (zvyšuje náklady)",AO12,0)</f>
        <v>0</v>
      </c>
      <c r="AZ12" s="356">
        <f t="shared" ref="AZ12" si="20">IF($N12="Out (znižuje náklady)",AF12,"0")</f>
        <v>0</v>
      </c>
      <c r="BA12" s="356">
        <f t="shared" ref="BA12" si="21">IF($N12="Out (znižuje náklady)",AG12,"0")</f>
        <v>0</v>
      </c>
      <c r="BB12" s="356">
        <f t="shared" ref="BB12" si="22">IF($N12="Out (znižuje náklady)",AH12,"0")</f>
        <v>0</v>
      </c>
      <c r="BC12" s="356">
        <f t="shared" ref="BC12" si="23">IF($N12="Out (znižuje náklady)",AI12,"0")</f>
        <v>0</v>
      </c>
      <c r="BD12" s="356">
        <f t="shared" ref="BD12" si="24">IF($N12="Out (znižuje náklady)",AJ12,"0")</f>
        <v>0</v>
      </c>
      <c r="BE12" s="356">
        <f t="shared" ref="BE12" si="25">IF($N12="Out (znižuje náklady)",AK12,"0")</f>
        <v>0</v>
      </c>
      <c r="BF12" s="356">
        <f>IF($N12="Out (znižuje náklady)",AL12,"0")</f>
        <v>60</v>
      </c>
      <c r="BG12" s="356">
        <f>IF($N12="Out (znižuje náklady)",AM12,"0")</f>
        <v>19920000</v>
      </c>
      <c r="BH12" s="356">
        <f t="shared" ref="BH12" si="26">IF($N12="Out (znižuje náklady)",AN12,"0")</f>
        <v>0</v>
      </c>
      <c r="BI12" s="502">
        <f t="shared" ref="BI12" si="27">IF($N12="Out (znižuje náklady)",AO12,"0")</f>
        <v>0</v>
      </c>
      <c r="BJ12" s="355">
        <f>IF(F12=vstupy!$B$47,0,1)</f>
        <v>1</v>
      </c>
      <c r="BK12" s="358">
        <f>$BJ12*AP12</f>
        <v>0</v>
      </c>
      <c r="BL12" s="356">
        <f t="shared" ref="BL12" si="28">$BJ12*AQ12</f>
        <v>0</v>
      </c>
      <c r="BM12" s="356">
        <f t="shared" ref="BM12" si="29">$BJ12*AR12</f>
        <v>0</v>
      </c>
      <c r="BN12" s="356">
        <f t="shared" ref="BN12" si="30">$BJ12*AS12</f>
        <v>0</v>
      </c>
      <c r="BO12" s="356">
        <f t="shared" ref="BO12" si="31">$BJ12*AT12</f>
        <v>0</v>
      </c>
      <c r="BP12" s="356">
        <f t="shared" ref="BP12" si="32">$BJ12*AU12</f>
        <v>0</v>
      </c>
      <c r="BQ12" s="356">
        <f t="shared" ref="BQ12" si="33">$BJ12*AV12</f>
        <v>0</v>
      </c>
      <c r="BR12" s="356">
        <f t="shared" ref="BR12" si="34">$BJ12*AW12</f>
        <v>0</v>
      </c>
      <c r="BS12" s="356">
        <f t="shared" ref="BS12" si="35">$BJ12*AX12</f>
        <v>0</v>
      </c>
      <c r="BT12" s="357">
        <f t="shared" ref="BT12" si="36">$BJ12*AY12</f>
        <v>0</v>
      </c>
      <c r="BU12" s="358">
        <f t="shared" ref="BU12" si="37">$BJ12*AZ12</f>
        <v>0</v>
      </c>
      <c r="BV12" s="356">
        <f t="shared" ref="BV12" si="38">$BJ12*BA12</f>
        <v>0</v>
      </c>
      <c r="BW12" s="356">
        <f t="shared" ref="BW12" si="39">$BJ12*BB12</f>
        <v>0</v>
      </c>
      <c r="BX12" s="356">
        <f t="shared" ref="BX12" si="40">$BJ12*BC12</f>
        <v>0</v>
      </c>
      <c r="BY12" s="356">
        <f t="shared" ref="BY12" si="41">$BJ12*BD12</f>
        <v>0</v>
      </c>
      <c r="BZ12" s="356">
        <f t="shared" ref="BZ12" si="42">$BJ12*BE12</f>
        <v>0</v>
      </c>
      <c r="CA12" s="356">
        <f t="shared" ref="CA12" si="43">$BJ12*BF12</f>
        <v>60</v>
      </c>
      <c r="CB12" s="356">
        <f t="shared" ref="CB12" si="44">$BJ12*BG12</f>
        <v>19920000</v>
      </c>
      <c r="CC12" s="356">
        <f t="shared" ref="CC12" si="45">$BJ12*BH12</f>
        <v>0</v>
      </c>
      <c r="CD12" s="357">
        <f t="shared" ref="CD12" si="46">$BJ12*BI12</f>
        <v>0</v>
      </c>
      <c r="CE12" s="395">
        <f>IF(N12="Nemení sa",1,0)</f>
        <v>0</v>
      </c>
      <c r="CF12" s="358">
        <f>AG12*$CE12</f>
        <v>0</v>
      </c>
      <c r="CG12" s="356">
        <f>AI12*$CE12</f>
        <v>0</v>
      </c>
      <c r="CH12" s="356">
        <f>AK12*$CE12</f>
        <v>0</v>
      </c>
      <c r="CI12" s="356">
        <f>AM12*$CE12</f>
        <v>0</v>
      </c>
      <c r="CJ12" s="357">
        <f>AO12*$CE12</f>
        <v>0</v>
      </c>
      <c r="CK12" s="396">
        <f t="shared" ref="CK12" si="47">SUM(CF12:CJ14)</f>
        <v>0</v>
      </c>
      <c r="CL12" s="397">
        <f>IF(F12=vstupy!B$42,"1",0)</f>
        <v>0</v>
      </c>
      <c r="CM12" s="358">
        <f t="shared" ref="CM12:CV12" si="48">IF($CL12="1",AP12,0)</f>
        <v>0</v>
      </c>
      <c r="CN12" s="356">
        <f t="shared" si="48"/>
        <v>0</v>
      </c>
      <c r="CO12" s="356">
        <f t="shared" si="48"/>
        <v>0</v>
      </c>
      <c r="CP12" s="356">
        <f t="shared" si="48"/>
        <v>0</v>
      </c>
      <c r="CQ12" s="356">
        <f t="shared" si="48"/>
        <v>0</v>
      </c>
      <c r="CR12" s="356">
        <f t="shared" si="48"/>
        <v>0</v>
      </c>
      <c r="CS12" s="356">
        <f t="shared" si="48"/>
        <v>0</v>
      </c>
      <c r="CT12" s="356">
        <f t="shared" si="48"/>
        <v>0</v>
      </c>
      <c r="CU12" s="356">
        <f t="shared" si="48"/>
        <v>0</v>
      </c>
      <c r="CV12" s="357">
        <f t="shared" si="48"/>
        <v>0</v>
      </c>
      <c r="CW12" s="355">
        <f>CP12+CT12+CV12</f>
        <v>0</v>
      </c>
      <c r="CX12" s="355">
        <f t="shared" ref="CX12" si="49">CN12+CR12</f>
        <v>0</v>
      </c>
      <c r="CY12" s="358">
        <f t="shared" ref="CY12:DH12" si="50">IF($CL12="1",AZ12,0)</f>
        <v>0</v>
      </c>
      <c r="CZ12" s="356">
        <f t="shared" si="50"/>
        <v>0</v>
      </c>
      <c r="DA12" s="356">
        <f t="shared" si="50"/>
        <v>0</v>
      </c>
      <c r="DB12" s="356">
        <f t="shared" si="50"/>
        <v>0</v>
      </c>
      <c r="DC12" s="356">
        <f t="shared" si="50"/>
        <v>0</v>
      </c>
      <c r="DD12" s="356">
        <f t="shared" si="50"/>
        <v>0</v>
      </c>
      <c r="DE12" s="356">
        <f t="shared" si="50"/>
        <v>0</v>
      </c>
      <c r="DF12" s="356">
        <f t="shared" si="50"/>
        <v>0</v>
      </c>
      <c r="DG12" s="356">
        <f t="shared" si="50"/>
        <v>0</v>
      </c>
      <c r="DH12" s="357">
        <f t="shared" si="50"/>
        <v>0</v>
      </c>
      <c r="DI12" s="352">
        <f>DB12+DF12+DH12</f>
        <v>0</v>
      </c>
      <c r="DJ12" s="352">
        <f t="shared" ref="DJ12" si="51">CZ12+DD12</f>
        <v>0</v>
      </c>
      <c r="DK12" s="393">
        <f>IF(CE12=0,1,0)</f>
        <v>1</v>
      </c>
      <c r="DL12" s="393">
        <f>IFERROR(IF($AF12="N",AH12+AJ12+AL12+AN12,AF12+AH12+AJ12+AL12+AN12),0)*$DK12</f>
        <v>60</v>
      </c>
      <c r="DM12" s="393">
        <f>(AG12+AI12+AK12+AM12+AO12)*$DK12</f>
        <v>19920000</v>
      </c>
      <c r="DN12" s="393">
        <f>AS12+AW12+AY12-CW12</f>
        <v>0</v>
      </c>
      <c r="DO12" s="393">
        <f>BC12+BG12+BI12-DI12</f>
        <v>19920000</v>
      </c>
      <c r="DP12" s="393">
        <f>DN12+DO12</f>
        <v>19920000</v>
      </c>
      <c r="DQ12" s="392" t="str">
        <f>IF(OR(F12=vstupy!B$40,F12=vstupy!B$41,F12=vstupy!B$42,),"0","1")</f>
        <v>0</v>
      </c>
      <c r="DR12" s="358">
        <f>IF($DQ12="1",AQ12,"0")+CF12</f>
        <v>0</v>
      </c>
      <c r="DS12" s="356">
        <f>IF($DQ12="1",AS12,"0")+CG12</f>
        <v>0</v>
      </c>
      <c r="DT12" s="356">
        <f>IF($DQ12="1",AU12,"0")+CH12</f>
        <v>0</v>
      </c>
      <c r="DU12" s="356">
        <f>IF($DQ12="1",AW12,"0")+CI12</f>
        <v>0</v>
      </c>
      <c r="DV12" s="357">
        <f>IF($DQ12="1",AY12,"0")+CJ12</f>
        <v>0</v>
      </c>
      <c r="DW12" s="423">
        <f t="shared" ref="DW12" si="52">SUM(DR12:DV14)</f>
        <v>0</v>
      </c>
      <c r="DX12" s="358" t="str">
        <f t="shared" ref="DX12" si="53">IF($DQ12="1",BA12,"0")</f>
        <v>0</v>
      </c>
      <c r="DY12" s="356" t="str">
        <f t="shared" ref="DY12" si="54">IF($DQ12="1",BC12,"0")</f>
        <v>0</v>
      </c>
      <c r="DZ12" s="356" t="str">
        <f t="shared" ref="DZ12" si="55">IF($DQ12="1",BE12,"0")</f>
        <v>0</v>
      </c>
      <c r="EA12" s="356" t="str">
        <f>IF($DQ12="1",BG12,"0")</f>
        <v>0</v>
      </c>
      <c r="EB12" s="357" t="str">
        <f>IF($DQ12="1",BI12,"0")</f>
        <v>0</v>
      </c>
      <c r="EC12" s="423">
        <f t="shared" ref="EC12" si="56">SUM(DX12:EB14)</f>
        <v>0</v>
      </c>
      <c r="ED12" s="424">
        <f>EC12+DW12</f>
        <v>0</v>
      </c>
    </row>
    <row r="13" spans="1:134" s="16" customFormat="1" ht="12.6" customHeight="1" x14ac:dyDescent="0.25">
      <c r="B13" s="432"/>
      <c r="C13" s="479"/>
      <c r="D13" s="432"/>
      <c r="E13" s="432"/>
      <c r="F13" s="446"/>
      <c r="G13" s="450"/>
      <c r="H13" s="463"/>
      <c r="I13" s="463"/>
      <c r="J13" s="495"/>
      <c r="K13" s="432"/>
      <c r="L13" s="414"/>
      <c r="M13" s="506"/>
      <c r="N13" s="446"/>
      <c r="O13" s="412"/>
      <c r="P13" s="412"/>
      <c r="Q13" s="390"/>
      <c r="R13" s="385"/>
      <c r="S13" s="407"/>
      <c r="T13" s="415"/>
      <c r="U13" s="390"/>
      <c r="V13" s="385"/>
      <c r="W13" s="412"/>
      <c r="X13" s="292" t="s">
        <v>157</v>
      </c>
      <c r="Y13" s="293" t="s">
        <v>152</v>
      </c>
      <c r="Z13" s="294">
        <f>VLOOKUP($X13,vstupy!$B$18:$F$31,MATCH($Y13,vstupy!$B$17:$F$17,0),0)</f>
        <v>0</v>
      </c>
      <c r="AA13" s="295" t="s">
        <v>158</v>
      </c>
      <c r="AB13" s="294">
        <f>VLOOKUP($AA13,[1]vstupy!$B$34:$C$36,2,FALSE)</f>
        <v>0</v>
      </c>
      <c r="AC13" s="294">
        <f t="shared" ref="AC13:AC14" si="57">Z13+AB13</f>
        <v>0</v>
      </c>
      <c r="AD13" s="441"/>
      <c r="AE13" s="435"/>
      <c r="AF13" s="358"/>
      <c r="AG13" s="382"/>
      <c r="AH13" s="382"/>
      <c r="AI13" s="382"/>
      <c r="AJ13" s="382"/>
      <c r="AK13" s="382"/>
      <c r="AL13" s="382"/>
      <c r="AM13" s="389"/>
      <c r="AN13" s="382"/>
      <c r="AO13" s="384"/>
      <c r="AP13" s="358"/>
      <c r="AQ13" s="356"/>
      <c r="AR13" s="356"/>
      <c r="AS13" s="356"/>
      <c r="AT13" s="356"/>
      <c r="AU13" s="356"/>
      <c r="AV13" s="356"/>
      <c r="AW13" s="356"/>
      <c r="AX13" s="356"/>
      <c r="AY13" s="356"/>
      <c r="AZ13" s="356"/>
      <c r="BA13" s="356"/>
      <c r="BB13" s="356"/>
      <c r="BC13" s="356"/>
      <c r="BD13" s="356"/>
      <c r="BE13" s="356"/>
      <c r="BF13" s="356"/>
      <c r="BG13" s="356"/>
      <c r="BH13" s="356"/>
      <c r="BI13" s="502"/>
      <c r="BJ13" s="355"/>
      <c r="BK13" s="358"/>
      <c r="BL13" s="356"/>
      <c r="BM13" s="356"/>
      <c r="BN13" s="356"/>
      <c r="BO13" s="356"/>
      <c r="BP13" s="356"/>
      <c r="BQ13" s="356"/>
      <c r="BR13" s="356"/>
      <c r="BS13" s="356"/>
      <c r="BT13" s="357"/>
      <c r="BU13" s="358"/>
      <c r="BV13" s="356"/>
      <c r="BW13" s="356"/>
      <c r="BX13" s="356"/>
      <c r="BY13" s="356"/>
      <c r="BZ13" s="356"/>
      <c r="CA13" s="356"/>
      <c r="CB13" s="356"/>
      <c r="CC13" s="356"/>
      <c r="CD13" s="357"/>
      <c r="CE13" s="395"/>
      <c r="CF13" s="358"/>
      <c r="CG13" s="356"/>
      <c r="CH13" s="356"/>
      <c r="CI13" s="356"/>
      <c r="CJ13" s="357"/>
      <c r="CK13" s="396"/>
      <c r="CL13" s="398"/>
      <c r="CM13" s="358"/>
      <c r="CN13" s="356"/>
      <c r="CO13" s="356"/>
      <c r="CP13" s="356"/>
      <c r="CQ13" s="356"/>
      <c r="CR13" s="356"/>
      <c r="CS13" s="356"/>
      <c r="CT13" s="356"/>
      <c r="CU13" s="356"/>
      <c r="CV13" s="357"/>
      <c r="CW13" s="355"/>
      <c r="CX13" s="355"/>
      <c r="CY13" s="358"/>
      <c r="CZ13" s="356"/>
      <c r="DA13" s="356"/>
      <c r="DB13" s="356"/>
      <c r="DC13" s="356"/>
      <c r="DD13" s="356"/>
      <c r="DE13" s="356"/>
      <c r="DF13" s="356"/>
      <c r="DG13" s="356"/>
      <c r="DH13" s="357"/>
      <c r="DI13" s="352"/>
      <c r="DJ13" s="352"/>
      <c r="DK13" s="393"/>
      <c r="DL13" s="393"/>
      <c r="DM13" s="393"/>
      <c r="DN13" s="393"/>
      <c r="DO13" s="393"/>
      <c r="DP13" s="393"/>
      <c r="DQ13" s="392"/>
      <c r="DR13" s="358"/>
      <c r="DS13" s="356"/>
      <c r="DT13" s="356"/>
      <c r="DU13" s="356"/>
      <c r="DV13" s="357"/>
      <c r="DW13" s="423"/>
      <c r="DX13" s="358"/>
      <c r="DY13" s="356"/>
      <c r="DZ13" s="356"/>
      <c r="EA13" s="356"/>
      <c r="EB13" s="357"/>
      <c r="EC13" s="423"/>
      <c r="ED13" s="424"/>
    </row>
    <row r="14" spans="1:134" s="16" customFormat="1" ht="12.6" customHeight="1" x14ac:dyDescent="0.25">
      <c r="B14" s="432"/>
      <c r="C14" s="480"/>
      <c r="D14" s="432"/>
      <c r="E14" s="432"/>
      <c r="F14" s="447"/>
      <c r="G14" s="450"/>
      <c r="H14" s="464"/>
      <c r="I14" s="464"/>
      <c r="J14" s="496"/>
      <c r="K14" s="432"/>
      <c r="L14" s="414"/>
      <c r="M14" s="506"/>
      <c r="N14" s="447"/>
      <c r="O14" s="412"/>
      <c r="P14" s="412"/>
      <c r="Q14" s="390"/>
      <c r="R14" s="385"/>
      <c r="S14" s="408"/>
      <c r="T14" s="415"/>
      <c r="U14" s="390"/>
      <c r="V14" s="385"/>
      <c r="W14" s="412"/>
      <c r="X14" s="292" t="s">
        <v>157</v>
      </c>
      <c r="Y14" s="293" t="s">
        <v>152</v>
      </c>
      <c r="Z14" s="294">
        <f>VLOOKUP($X14,vstupy!$B$18:$F$31,MATCH($Y14,vstupy!$B$17:$F$17,0),0)</f>
        <v>0</v>
      </c>
      <c r="AA14" s="295" t="s">
        <v>158</v>
      </c>
      <c r="AB14" s="294">
        <f>VLOOKUP($AA14,[1]vstupy!$B$34:$C$36,2,FALSE)</f>
        <v>0</v>
      </c>
      <c r="AC14" s="294">
        <f t="shared" si="57"/>
        <v>0</v>
      </c>
      <c r="AD14" s="442"/>
      <c r="AE14" s="436"/>
      <c r="AF14" s="358"/>
      <c r="AG14" s="382"/>
      <c r="AH14" s="382"/>
      <c r="AI14" s="382"/>
      <c r="AJ14" s="382"/>
      <c r="AK14" s="382"/>
      <c r="AL14" s="382"/>
      <c r="AM14" s="381"/>
      <c r="AN14" s="382"/>
      <c r="AO14" s="384"/>
      <c r="AP14" s="358"/>
      <c r="AQ14" s="356"/>
      <c r="AR14" s="356"/>
      <c r="AS14" s="356"/>
      <c r="AT14" s="356"/>
      <c r="AU14" s="356"/>
      <c r="AV14" s="356"/>
      <c r="AW14" s="356"/>
      <c r="AX14" s="356"/>
      <c r="AY14" s="356"/>
      <c r="AZ14" s="356"/>
      <c r="BA14" s="356"/>
      <c r="BB14" s="356"/>
      <c r="BC14" s="356"/>
      <c r="BD14" s="356"/>
      <c r="BE14" s="356"/>
      <c r="BF14" s="356"/>
      <c r="BG14" s="356"/>
      <c r="BH14" s="356"/>
      <c r="BI14" s="502"/>
      <c r="BJ14" s="355"/>
      <c r="BK14" s="358"/>
      <c r="BL14" s="356"/>
      <c r="BM14" s="356"/>
      <c r="BN14" s="356"/>
      <c r="BO14" s="356"/>
      <c r="BP14" s="356"/>
      <c r="BQ14" s="356"/>
      <c r="BR14" s="356"/>
      <c r="BS14" s="356"/>
      <c r="BT14" s="357"/>
      <c r="BU14" s="358"/>
      <c r="BV14" s="356"/>
      <c r="BW14" s="356"/>
      <c r="BX14" s="356"/>
      <c r="BY14" s="356"/>
      <c r="BZ14" s="356"/>
      <c r="CA14" s="356"/>
      <c r="CB14" s="356"/>
      <c r="CC14" s="356"/>
      <c r="CD14" s="357"/>
      <c r="CE14" s="395"/>
      <c r="CF14" s="358"/>
      <c r="CG14" s="356"/>
      <c r="CH14" s="356"/>
      <c r="CI14" s="356"/>
      <c r="CJ14" s="357"/>
      <c r="CK14" s="396"/>
      <c r="CL14" s="399"/>
      <c r="CM14" s="358"/>
      <c r="CN14" s="356"/>
      <c r="CO14" s="356"/>
      <c r="CP14" s="356"/>
      <c r="CQ14" s="356"/>
      <c r="CR14" s="356"/>
      <c r="CS14" s="356"/>
      <c r="CT14" s="356"/>
      <c r="CU14" s="356"/>
      <c r="CV14" s="357"/>
      <c r="CW14" s="355"/>
      <c r="CX14" s="355"/>
      <c r="CY14" s="358"/>
      <c r="CZ14" s="356"/>
      <c r="DA14" s="356"/>
      <c r="DB14" s="356"/>
      <c r="DC14" s="356"/>
      <c r="DD14" s="356"/>
      <c r="DE14" s="356"/>
      <c r="DF14" s="356"/>
      <c r="DG14" s="356"/>
      <c r="DH14" s="357"/>
      <c r="DI14" s="352"/>
      <c r="DJ14" s="352"/>
      <c r="DK14" s="393"/>
      <c r="DL14" s="393"/>
      <c r="DM14" s="393"/>
      <c r="DN14" s="393"/>
      <c r="DO14" s="393"/>
      <c r="DP14" s="393"/>
      <c r="DQ14" s="392"/>
      <c r="DR14" s="358"/>
      <c r="DS14" s="356"/>
      <c r="DT14" s="356"/>
      <c r="DU14" s="356"/>
      <c r="DV14" s="357"/>
      <c r="DW14" s="423"/>
      <c r="DX14" s="358"/>
      <c r="DY14" s="356"/>
      <c r="DZ14" s="356"/>
      <c r="EA14" s="356"/>
      <c r="EB14" s="357"/>
      <c r="EC14" s="423"/>
      <c r="ED14" s="424"/>
    </row>
    <row r="15" spans="1:134" s="203" customFormat="1" ht="12" customHeight="1" x14ac:dyDescent="0.25">
      <c r="B15" s="433">
        <v>3</v>
      </c>
      <c r="C15" s="481" t="s">
        <v>305</v>
      </c>
      <c r="D15" s="433" t="s">
        <v>317</v>
      </c>
      <c r="E15" s="433" t="s">
        <v>309</v>
      </c>
      <c r="F15" s="457" t="s">
        <v>208</v>
      </c>
      <c r="G15" s="449">
        <v>46023</v>
      </c>
      <c r="H15" s="474" t="str">
        <f t="shared" ref="H15:H21" si="58">IF($F15="3e)  Skoršia transpozícia  - zavedenie transpozície pred termínom ktorý určuje smernica EÚ. "," ","")</f>
        <v/>
      </c>
      <c r="I15" s="474" t="str">
        <f t="shared" ref="I15" si="59">IF($F15="3e)  Skoršia transpozícia  - zavedenie transpozície pred termínom ktorý určuje smernica EÚ. ",$H15,"NA")</f>
        <v>NA</v>
      </c>
      <c r="J15" s="491">
        <f t="shared" ref="J15" si="60">IF(I15="NA",1,I15/12)</f>
        <v>1</v>
      </c>
      <c r="K15" s="433" t="s">
        <v>314</v>
      </c>
      <c r="L15" s="413">
        <v>8</v>
      </c>
      <c r="M15" s="505">
        <f>IF(L15="N",0,L15)</f>
        <v>8</v>
      </c>
      <c r="N15" s="457" t="s">
        <v>211</v>
      </c>
      <c r="O15" s="411"/>
      <c r="P15" s="411"/>
      <c r="Q15" s="391" t="s">
        <v>36</v>
      </c>
      <c r="R15" s="386">
        <f>VLOOKUP(Q15,[1]vstupy!$B$3:$C$15,2,FALSE)</f>
        <v>0</v>
      </c>
      <c r="S15" s="403"/>
      <c r="T15" s="416">
        <v>5</v>
      </c>
      <c r="U15" s="391" t="s">
        <v>10</v>
      </c>
      <c r="V15" s="386">
        <f>VLOOKUP(U15,[1]vstupy!$B$3:$C$15,2,FALSE)</f>
        <v>12</v>
      </c>
      <c r="W15" s="411"/>
      <c r="X15" s="174" t="s">
        <v>137</v>
      </c>
      <c r="Y15" s="188" t="s">
        <v>154</v>
      </c>
      <c r="Z15" s="185">
        <f>VLOOKUP($X15,vstupy!$B$18:$F$31,MATCH($Y15,vstupy!$B$17:$F$17,0),0)</f>
        <v>270</v>
      </c>
      <c r="AA15" s="121" t="s">
        <v>160</v>
      </c>
      <c r="AB15" s="185">
        <f>VLOOKUP($AA15,[1]vstupy!$B$34:$C$36,2,FALSE)</f>
        <v>0</v>
      </c>
      <c r="AC15" s="185">
        <f>Z15+AB15</f>
        <v>270</v>
      </c>
      <c r="AD15" s="465" t="s">
        <v>185</v>
      </c>
      <c r="AE15" s="434">
        <f>VLOOKUP(AD15,vstupy!$B$3:$C$15,2,FALSE)</f>
        <v>0.25</v>
      </c>
      <c r="AF15" s="437">
        <f>IFERROR(IF(M15=0,"N",O15/L15*J15),0)</f>
        <v>0</v>
      </c>
      <c r="AG15" s="381">
        <f>O15*J15</f>
        <v>0</v>
      </c>
      <c r="AH15" s="388">
        <f t="shared" ref="AH15" si="61">P15*R15*J15</f>
        <v>0</v>
      </c>
      <c r="AI15" s="381">
        <f t="shared" ref="AI15" si="62">IFERROR(AH15*M15,0)</f>
        <v>0</v>
      </c>
      <c r="AJ15" s="388">
        <f t="shared" ref="AJ15" si="63">IFERROR(IF(M15=0,"N",S15/L15*J15),0)</f>
        <v>0</v>
      </c>
      <c r="AK15" s="381">
        <f t="shared" ref="AK15" si="64">S15*J15</f>
        <v>0</v>
      </c>
      <c r="AL15" s="381">
        <f>T15*V15*J15</f>
        <v>60</v>
      </c>
      <c r="AM15" s="387">
        <f>IFERROR(AL15*M15,0)</f>
        <v>480</v>
      </c>
      <c r="AN15" s="381">
        <f>IF(W15&gt;0,IF(AE15&gt;0,($G$5/160)*(W15/60)*AE15*J15,0),IF(AE15&gt;0,($G$5/160)*((AC15+AC16+AC17)/60)*AE15*J15,0))</f>
        <v>43.783874999999995</v>
      </c>
      <c r="AO15" s="383">
        <f>IFERROR(AN15*M15,0)</f>
        <v>350.27099999999996</v>
      </c>
      <c r="AP15" s="358">
        <f t="shared" ref="AP15" si="65">IF($N15="In (zvyšuje náklady)",AF15,0)</f>
        <v>0</v>
      </c>
      <c r="AQ15" s="356">
        <f t="shared" ref="AQ15" si="66">IF($N15="In (zvyšuje náklady)",AG15,0)</f>
        <v>0</v>
      </c>
      <c r="AR15" s="356">
        <f t="shared" ref="AR15" si="67">IF($N15="In (zvyšuje náklady)",AH15,0)</f>
        <v>0</v>
      </c>
      <c r="AS15" s="356">
        <f t="shared" ref="AS15" si="68">IF($N15="In (zvyšuje náklady)",AI15,0)</f>
        <v>0</v>
      </c>
      <c r="AT15" s="356">
        <f t="shared" ref="AT15" si="69">IF($N15="In (zvyšuje náklady)",AJ15,0)</f>
        <v>0</v>
      </c>
      <c r="AU15" s="356">
        <f t="shared" ref="AU15" si="70">IF($N15="In (zvyšuje náklady)",AK15,0)</f>
        <v>0</v>
      </c>
      <c r="AV15" s="356">
        <f t="shared" ref="AV15" si="71">IF($N15="In (zvyšuje náklady)",AL15,0)</f>
        <v>60</v>
      </c>
      <c r="AW15" s="356">
        <f t="shared" ref="AW15" si="72">IF($N15="In (zvyšuje náklady)",AM15,0)</f>
        <v>480</v>
      </c>
      <c r="AX15" s="356">
        <f t="shared" ref="AX15" si="73">IF($N15="In (zvyšuje náklady)",AN15,0)</f>
        <v>43.783874999999995</v>
      </c>
      <c r="AY15" s="356">
        <f t="shared" ref="AY15" si="74">IF($N15="In (zvyšuje náklady)",AO15,0)</f>
        <v>350.27099999999996</v>
      </c>
      <c r="AZ15" s="356" t="str">
        <f t="shared" ref="AZ15" si="75">IF($N15="Out (znižuje náklady)",AF15,"0")</f>
        <v>0</v>
      </c>
      <c r="BA15" s="356" t="str">
        <f t="shared" ref="BA15" si="76">IF($N15="Out (znižuje náklady)",AG15,"0")</f>
        <v>0</v>
      </c>
      <c r="BB15" s="356" t="str">
        <f t="shared" ref="BB15" si="77">IF($N15="Out (znižuje náklady)",AH15,"0")</f>
        <v>0</v>
      </c>
      <c r="BC15" s="356" t="str">
        <f t="shared" ref="BC15" si="78">IF($N15="Out (znižuje náklady)",AI15,"0")</f>
        <v>0</v>
      </c>
      <c r="BD15" s="356" t="str">
        <f t="shared" ref="BD15" si="79">IF($N15="Out (znižuje náklady)",AJ15,"0")</f>
        <v>0</v>
      </c>
      <c r="BE15" s="356" t="str">
        <f t="shared" ref="BE15" si="80">IF($N15="Out (znižuje náklady)",AK15,"0")</f>
        <v>0</v>
      </c>
      <c r="BF15" s="356" t="str">
        <f t="shared" ref="BF15" si="81">IF($N15="Out (znižuje náklady)",AL15,"0")</f>
        <v>0</v>
      </c>
      <c r="BG15" s="356" t="str">
        <f t="shared" ref="BG15" si="82">IF($N15="Out (znižuje náklady)",AM15,"0")</f>
        <v>0</v>
      </c>
      <c r="BH15" s="356" t="str">
        <f t="shared" ref="BH15" si="83">IF($N15="Out (znižuje náklady)",AN15,"0")</f>
        <v>0</v>
      </c>
      <c r="BI15" s="502" t="str">
        <f t="shared" ref="BI15" si="84">IF($N15="Out (znižuje náklady)",AO15,"0")</f>
        <v>0</v>
      </c>
      <c r="BJ15" s="355">
        <f>IF(F15=vstupy!$B$47,0,1)</f>
        <v>1</v>
      </c>
      <c r="BK15" s="358">
        <f t="shared" ref="BK15" si="85">$BJ15*AP15</f>
        <v>0</v>
      </c>
      <c r="BL15" s="356">
        <f t="shared" ref="BL15" si="86">$BJ15*AQ15</f>
        <v>0</v>
      </c>
      <c r="BM15" s="356">
        <f t="shared" ref="BM15" si="87">$BJ15*AR15</f>
        <v>0</v>
      </c>
      <c r="BN15" s="356">
        <f t="shared" ref="BN15" si="88">$BJ15*AS15</f>
        <v>0</v>
      </c>
      <c r="BO15" s="356">
        <f t="shared" ref="BO15" si="89">$BJ15*AT15</f>
        <v>0</v>
      </c>
      <c r="BP15" s="356">
        <f t="shared" ref="BP15" si="90">$BJ15*AU15</f>
        <v>0</v>
      </c>
      <c r="BQ15" s="356">
        <f t="shared" ref="BQ15" si="91">$BJ15*AV15</f>
        <v>60</v>
      </c>
      <c r="BR15" s="356">
        <f t="shared" ref="BR15" si="92">$BJ15*AW15</f>
        <v>480</v>
      </c>
      <c r="BS15" s="356">
        <f t="shared" ref="BS15" si="93">$BJ15*AX15</f>
        <v>43.783874999999995</v>
      </c>
      <c r="BT15" s="357">
        <f t="shared" ref="BT15" si="94">$BJ15*AY15</f>
        <v>350.27099999999996</v>
      </c>
      <c r="BU15" s="358">
        <f t="shared" ref="BU15" si="95">$BJ15*AZ15</f>
        <v>0</v>
      </c>
      <c r="BV15" s="356">
        <f t="shared" ref="BV15" si="96">$BJ15*BA15</f>
        <v>0</v>
      </c>
      <c r="BW15" s="356">
        <f t="shared" ref="BW15" si="97">$BJ15*BB15</f>
        <v>0</v>
      </c>
      <c r="BX15" s="356">
        <f t="shared" ref="BX15" si="98">$BJ15*BC15</f>
        <v>0</v>
      </c>
      <c r="BY15" s="356">
        <f t="shared" ref="BY15" si="99">$BJ15*BD15</f>
        <v>0</v>
      </c>
      <c r="BZ15" s="356">
        <f t="shared" ref="BZ15" si="100">$BJ15*BE15</f>
        <v>0</v>
      </c>
      <c r="CA15" s="356">
        <f t="shared" ref="CA15" si="101">$BJ15*BF15</f>
        <v>0</v>
      </c>
      <c r="CB15" s="356">
        <f t="shared" ref="CB15" si="102">$BJ15*BG15</f>
        <v>0</v>
      </c>
      <c r="CC15" s="356">
        <f t="shared" ref="CC15" si="103">$BJ15*BH15</f>
        <v>0</v>
      </c>
      <c r="CD15" s="357">
        <f t="shared" ref="CD15" si="104">$BJ15*BI15</f>
        <v>0</v>
      </c>
      <c r="CE15" s="395">
        <f>IF(N15="Nemení sa",1,0)</f>
        <v>0</v>
      </c>
      <c r="CF15" s="358">
        <f>AG15*$CE15</f>
        <v>0</v>
      </c>
      <c r="CG15" s="356">
        <f>AI15*$CE15</f>
        <v>0</v>
      </c>
      <c r="CH15" s="356">
        <f>AK15*$CE15</f>
        <v>0</v>
      </c>
      <c r="CI15" s="356">
        <f>AM15*$CE15</f>
        <v>0</v>
      </c>
      <c r="CJ15" s="357">
        <f>AO15*$CE15</f>
        <v>0</v>
      </c>
      <c r="CK15" s="396">
        <f t="shared" ref="CK15" si="105">SUM(CF15:CJ17)</f>
        <v>0</v>
      </c>
      <c r="CL15" s="512">
        <f>IF(F15=vstupy!B$42,"1",0)</f>
        <v>0</v>
      </c>
      <c r="CM15" s="358">
        <f t="shared" ref="CM15:CV15" si="106">IF($CL15="1",AP15,0)</f>
        <v>0</v>
      </c>
      <c r="CN15" s="356">
        <f t="shared" si="106"/>
        <v>0</v>
      </c>
      <c r="CO15" s="356">
        <f t="shared" si="106"/>
        <v>0</v>
      </c>
      <c r="CP15" s="356">
        <f t="shared" si="106"/>
        <v>0</v>
      </c>
      <c r="CQ15" s="356">
        <f t="shared" si="106"/>
        <v>0</v>
      </c>
      <c r="CR15" s="356">
        <f t="shared" si="106"/>
        <v>0</v>
      </c>
      <c r="CS15" s="356">
        <f t="shared" si="106"/>
        <v>0</v>
      </c>
      <c r="CT15" s="356">
        <f t="shared" si="106"/>
        <v>0</v>
      </c>
      <c r="CU15" s="356">
        <f t="shared" si="106"/>
        <v>0</v>
      </c>
      <c r="CV15" s="357">
        <f t="shared" si="106"/>
        <v>0</v>
      </c>
      <c r="CW15" s="355">
        <f>CP15+CT15+CV15</f>
        <v>0</v>
      </c>
      <c r="CX15" s="355">
        <f t="shared" ref="CX15" si="107">CN15+CR15</f>
        <v>0</v>
      </c>
      <c r="CY15" s="358">
        <f t="shared" ref="CY15:DH15" si="108">IF($CL15="1",AZ15,0)</f>
        <v>0</v>
      </c>
      <c r="CZ15" s="356">
        <f t="shared" si="108"/>
        <v>0</v>
      </c>
      <c r="DA15" s="356">
        <f t="shared" si="108"/>
        <v>0</v>
      </c>
      <c r="DB15" s="356">
        <f t="shared" si="108"/>
        <v>0</v>
      </c>
      <c r="DC15" s="356">
        <f t="shared" si="108"/>
        <v>0</v>
      </c>
      <c r="DD15" s="356">
        <f t="shared" si="108"/>
        <v>0</v>
      </c>
      <c r="DE15" s="356">
        <f t="shared" si="108"/>
        <v>0</v>
      </c>
      <c r="DF15" s="356">
        <f t="shared" si="108"/>
        <v>0</v>
      </c>
      <c r="DG15" s="356">
        <f t="shared" si="108"/>
        <v>0</v>
      </c>
      <c r="DH15" s="357">
        <f t="shared" si="108"/>
        <v>0</v>
      </c>
      <c r="DI15" s="352">
        <f>DB15+DF15+DH15</f>
        <v>0</v>
      </c>
      <c r="DJ15" s="352">
        <f t="shared" ref="DJ15" si="109">CZ15+DD15</f>
        <v>0</v>
      </c>
      <c r="DK15" s="393">
        <f>IF(CE15=0,1,0)</f>
        <v>1</v>
      </c>
      <c r="DL15" s="393">
        <f>IFERROR(IF($AF15="N",AH15+AJ15+AL15+AN15,AF15+AH15+AJ15+AL15+AN15),0)*$DK15</f>
        <v>103.78387499999999</v>
      </c>
      <c r="DM15" s="393">
        <f>(AG15+AI15+AK15+AM15+AO15)*$DK15</f>
        <v>830.27099999999996</v>
      </c>
      <c r="DN15" s="393">
        <f>AS15+AW15+AY15-CW15</f>
        <v>830.27099999999996</v>
      </c>
      <c r="DO15" s="393">
        <f>BC15+BG15+BI15-DI15</f>
        <v>0</v>
      </c>
      <c r="DP15" s="393">
        <f>DN15+DO15</f>
        <v>830.27099999999996</v>
      </c>
      <c r="DQ15" s="392" t="str">
        <f>IF(OR(F15=vstupy!B$40,F15=vstupy!B$41,F15=vstupy!B$42,),"0","1")</f>
        <v>0</v>
      </c>
      <c r="DR15" s="358">
        <f>IF($DQ15="1",AQ15,"0")+CF15</f>
        <v>0</v>
      </c>
      <c r="DS15" s="356">
        <f>IF($DQ15="1",AS15,"0")+CG15</f>
        <v>0</v>
      </c>
      <c r="DT15" s="356">
        <f>IF($DQ15="1",AU15,"0")+CH15</f>
        <v>0</v>
      </c>
      <c r="DU15" s="356">
        <f>IF($DQ15="1",AW15,"0")+CI15</f>
        <v>0</v>
      </c>
      <c r="DV15" s="357">
        <f>IF($DQ15="1",AY15,"0")+CJ15</f>
        <v>0</v>
      </c>
      <c r="DW15" s="423">
        <f t="shared" ref="DW15" si="110">SUM(DR15:DV17)</f>
        <v>0</v>
      </c>
      <c r="DX15" s="358" t="str">
        <f t="shared" ref="DX15" si="111">IF($DQ15="1",BA15,"0")</f>
        <v>0</v>
      </c>
      <c r="DY15" s="356" t="str">
        <f t="shared" ref="DY15" si="112">IF($DQ15="1",BC15,"0")</f>
        <v>0</v>
      </c>
      <c r="DZ15" s="356" t="str">
        <f t="shared" ref="DZ15" si="113">IF($DQ15="1",BE15,"0")</f>
        <v>0</v>
      </c>
      <c r="EA15" s="430" t="str">
        <f>IF($DQ15="1",BG15,"0")</f>
        <v>0</v>
      </c>
      <c r="EB15" s="431" t="str">
        <f>IF($DQ15="1",BI15,"0")</f>
        <v>0</v>
      </c>
      <c r="EC15" s="423">
        <f t="shared" ref="EC15" si="114">SUM(DX15:EB17)</f>
        <v>0</v>
      </c>
      <c r="ED15" s="424">
        <f>EC15+DW15</f>
        <v>0</v>
      </c>
    </row>
    <row r="16" spans="1:134" s="203" customFormat="1" ht="12.6" customHeight="1" x14ac:dyDescent="0.25">
      <c r="B16" s="433"/>
      <c r="C16" s="482"/>
      <c r="D16" s="433"/>
      <c r="E16" s="433"/>
      <c r="F16" s="458"/>
      <c r="G16" s="449"/>
      <c r="H16" s="475"/>
      <c r="I16" s="475"/>
      <c r="J16" s="492"/>
      <c r="K16" s="433"/>
      <c r="L16" s="413"/>
      <c r="M16" s="505"/>
      <c r="N16" s="458"/>
      <c r="O16" s="411"/>
      <c r="P16" s="411"/>
      <c r="Q16" s="391"/>
      <c r="R16" s="386"/>
      <c r="S16" s="404"/>
      <c r="T16" s="416"/>
      <c r="U16" s="391"/>
      <c r="V16" s="386"/>
      <c r="W16" s="411"/>
      <c r="X16" s="174" t="s">
        <v>139</v>
      </c>
      <c r="Y16" s="188" t="s">
        <v>154</v>
      </c>
      <c r="Z16" s="185">
        <f>VLOOKUP($X16,vstupy!$B$18:$F$31,MATCH($Y16,vstupy!$B$17:$F$17,0),0)</f>
        <v>540</v>
      </c>
      <c r="AA16" s="121" t="s">
        <v>160</v>
      </c>
      <c r="AB16" s="185">
        <f>VLOOKUP($AA16,[1]vstupy!$B$34:$C$36,2,FALSE)</f>
        <v>0</v>
      </c>
      <c r="AC16" s="185">
        <f t="shared" ref="AC16:AC17" si="115">Z16+AB16</f>
        <v>540</v>
      </c>
      <c r="AD16" s="466"/>
      <c r="AE16" s="435"/>
      <c r="AF16" s="358"/>
      <c r="AG16" s="382"/>
      <c r="AH16" s="382"/>
      <c r="AI16" s="382"/>
      <c r="AJ16" s="382"/>
      <c r="AK16" s="382"/>
      <c r="AL16" s="382"/>
      <c r="AM16" s="389"/>
      <c r="AN16" s="382"/>
      <c r="AO16" s="384"/>
      <c r="AP16" s="358"/>
      <c r="AQ16" s="356"/>
      <c r="AR16" s="356"/>
      <c r="AS16" s="356"/>
      <c r="AT16" s="356"/>
      <c r="AU16" s="356"/>
      <c r="AV16" s="356"/>
      <c r="AW16" s="356"/>
      <c r="AX16" s="356"/>
      <c r="AY16" s="356"/>
      <c r="AZ16" s="356"/>
      <c r="BA16" s="356"/>
      <c r="BB16" s="356"/>
      <c r="BC16" s="356"/>
      <c r="BD16" s="356"/>
      <c r="BE16" s="356"/>
      <c r="BF16" s="356"/>
      <c r="BG16" s="356"/>
      <c r="BH16" s="356"/>
      <c r="BI16" s="502"/>
      <c r="BJ16" s="355"/>
      <c r="BK16" s="358"/>
      <c r="BL16" s="356"/>
      <c r="BM16" s="356"/>
      <c r="BN16" s="356"/>
      <c r="BO16" s="356"/>
      <c r="BP16" s="356"/>
      <c r="BQ16" s="356"/>
      <c r="BR16" s="356"/>
      <c r="BS16" s="356"/>
      <c r="BT16" s="357"/>
      <c r="BU16" s="358"/>
      <c r="BV16" s="356"/>
      <c r="BW16" s="356"/>
      <c r="BX16" s="356"/>
      <c r="BY16" s="356"/>
      <c r="BZ16" s="356"/>
      <c r="CA16" s="356"/>
      <c r="CB16" s="356"/>
      <c r="CC16" s="356"/>
      <c r="CD16" s="357"/>
      <c r="CE16" s="395"/>
      <c r="CF16" s="358"/>
      <c r="CG16" s="356"/>
      <c r="CH16" s="356"/>
      <c r="CI16" s="356"/>
      <c r="CJ16" s="357"/>
      <c r="CK16" s="396"/>
      <c r="CL16" s="513"/>
      <c r="CM16" s="358"/>
      <c r="CN16" s="356"/>
      <c r="CO16" s="356"/>
      <c r="CP16" s="356"/>
      <c r="CQ16" s="356"/>
      <c r="CR16" s="356"/>
      <c r="CS16" s="356"/>
      <c r="CT16" s="356"/>
      <c r="CU16" s="356"/>
      <c r="CV16" s="357"/>
      <c r="CW16" s="355"/>
      <c r="CX16" s="355"/>
      <c r="CY16" s="358"/>
      <c r="CZ16" s="356"/>
      <c r="DA16" s="356"/>
      <c r="DB16" s="356"/>
      <c r="DC16" s="356"/>
      <c r="DD16" s="356"/>
      <c r="DE16" s="356"/>
      <c r="DF16" s="356"/>
      <c r="DG16" s="356"/>
      <c r="DH16" s="357"/>
      <c r="DI16" s="352"/>
      <c r="DJ16" s="352"/>
      <c r="DK16" s="393"/>
      <c r="DL16" s="393"/>
      <c r="DM16" s="393"/>
      <c r="DN16" s="393"/>
      <c r="DO16" s="393"/>
      <c r="DP16" s="393"/>
      <c r="DQ16" s="392"/>
      <c r="DR16" s="358"/>
      <c r="DS16" s="356"/>
      <c r="DT16" s="356"/>
      <c r="DU16" s="356"/>
      <c r="DV16" s="357"/>
      <c r="DW16" s="423"/>
      <c r="DX16" s="358"/>
      <c r="DY16" s="356"/>
      <c r="DZ16" s="356"/>
      <c r="EA16" s="430"/>
      <c r="EB16" s="431"/>
      <c r="EC16" s="423"/>
      <c r="ED16" s="424"/>
    </row>
    <row r="17" spans="2:134" s="203" customFormat="1" ht="12.6" customHeight="1" x14ac:dyDescent="0.25">
      <c r="B17" s="433"/>
      <c r="C17" s="483"/>
      <c r="D17" s="433"/>
      <c r="E17" s="433"/>
      <c r="F17" s="459"/>
      <c r="G17" s="449"/>
      <c r="H17" s="476"/>
      <c r="I17" s="476"/>
      <c r="J17" s="493"/>
      <c r="K17" s="433"/>
      <c r="L17" s="413"/>
      <c r="M17" s="505"/>
      <c r="N17" s="459"/>
      <c r="O17" s="411"/>
      <c r="P17" s="411"/>
      <c r="Q17" s="391"/>
      <c r="R17" s="386"/>
      <c r="S17" s="405"/>
      <c r="T17" s="416"/>
      <c r="U17" s="391"/>
      <c r="V17" s="386"/>
      <c r="W17" s="411"/>
      <c r="X17" s="174" t="s">
        <v>157</v>
      </c>
      <c r="Y17" s="188" t="s">
        <v>152</v>
      </c>
      <c r="Z17" s="185">
        <f>VLOOKUP($X17,vstupy!$B$18:$F$31,MATCH($Y17,vstupy!$B$17:$F$17,0),0)</f>
        <v>0</v>
      </c>
      <c r="AA17" s="121" t="s">
        <v>158</v>
      </c>
      <c r="AB17" s="185">
        <f>VLOOKUP($AA17,[1]vstupy!$B$34:$C$36,2,FALSE)</f>
        <v>0</v>
      </c>
      <c r="AC17" s="185">
        <f t="shared" si="115"/>
        <v>0</v>
      </c>
      <c r="AD17" s="467"/>
      <c r="AE17" s="436"/>
      <c r="AF17" s="358"/>
      <c r="AG17" s="382"/>
      <c r="AH17" s="382"/>
      <c r="AI17" s="382"/>
      <c r="AJ17" s="382"/>
      <c r="AK17" s="382"/>
      <c r="AL17" s="382"/>
      <c r="AM17" s="381"/>
      <c r="AN17" s="382"/>
      <c r="AO17" s="384"/>
      <c r="AP17" s="358"/>
      <c r="AQ17" s="356"/>
      <c r="AR17" s="356"/>
      <c r="AS17" s="356"/>
      <c r="AT17" s="356"/>
      <c r="AU17" s="356"/>
      <c r="AV17" s="356"/>
      <c r="AW17" s="356"/>
      <c r="AX17" s="356"/>
      <c r="AY17" s="356"/>
      <c r="AZ17" s="356"/>
      <c r="BA17" s="356"/>
      <c r="BB17" s="356"/>
      <c r="BC17" s="356"/>
      <c r="BD17" s="356"/>
      <c r="BE17" s="356"/>
      <c r="BF17" s="356"/>
      <c r="BG17" s="356"/>
      <c r="BH17" s="356"/>
      <c r="BI17" s="502"/>
      <c r="BJ17" s="355"/>
      <c r="BK17" s="358"/>
      <c r="BL17" s="356"/>
      <c r="BM17" s="356"/>
      <c r="BN17" s="356"/>
      <c r="BO17" s="356"/>
      <c r="BP17" s="356"/>
      <c r="BQ17" s="356"/>
      <c r="BR17" s="356"/>
      <c r="BS17" s="356"/>
      <c r="BT17" s="357"/>
      <c r="BU17" s="358"/>
      <c r="BV17" s="356"/>
      <c r="BW17" s="356"/>
      <c r="BX17" s="356"/>
      <c r="BY17" s="356"/>
      <c r="BZ17" s="356"/>
      <c r="CA17" s="356"/>
      <c r="CB17" s="356"/>
      <c r="CC17" s="356"/>
      <c r="CD17" s="357"/>
      <c r="CE17" s="395"/>
      <c r="CF17" s="358"/>
      <c r="CG17" s="356"/>
      <c r="CH17" s="356"/>
      <c r="CI17" s="356"/>
      <c r="CJ17" s="357"/>
      <c r="CK17" s="396"/>
      <c r="CL17" s="514"/>
      <c r="CM17" s="358"/>
      <c r="CN17" s="356"/>
      <c r="CO17" s="356"/>
      <c r="CP17" s="356"/>
      <c r="CQ17" s="356"/>
      <c r="CR17" s="356"/>
      <c r="CS17" s="356"/>
      <c r="CT17" s="356"/>
      <c r="CU17" s="356"/>
      <c r="CV17" s="357"/>
      <c r="CW17" s="355"/>
      <c r="CX17" s="355"/>
      <c r="CY17" s="358"/>
      <c r="CZ17" s="356"/>
      <c r="DA17" s="356"/>
      <c r="DB17" s="356"/>
      <c r="DC17" s="356"/>
      <c r="DD17" s="356"/>
      <c r="DE17" s="356"/>
      <c r="DF17" s="356"/>
      <c r="DG17" s="356"/>
      <c r="DH17" s="357"/>
      <c r="DI17" s="352"/>
      <c r="DJ17" s="352"/>
      <c r="DK17" s="393"/>
      <c r="DL17" s="393"/>
      <c r="DM17" s="393"/>
      <c r="DN17" s="393"/>
      <c r="DO17" s="393"/>
      <c r="DP17" s="393"/>
      <c r="DQ17" s="392"/>
      <c r="DR17" s="358"/>
      <c r="DS17" s="356"/>
      <c r="DT17" s="356"/>
      <c r="DU17" s="356"/>
      <c r="DV17" s="357"/>
      <c r="DW17" s="423"/>
      <c r="DX17" s="358"/>
      <c r="DY17" s="356"/>
      <c r="DZ17" s="356"/>
      <c r="EA17" s="430"/>
      <c r="EB17" s="431"/>
      <c r="EC17" s="423"/>
      <c r="ED17" s="424"/>
    </row>
    <row r="18" spans="2:134" s="16" customFormat="1" ht="12.6" customHeight="1" x14ac:dyDescent="0.25">
      <c r="B18" s="432">
        <v>4</v>
      </c>
      <c r="C18" s="429" t="s">
        <v>306</v>
      </c>
      <c r="D18" s="414" t="s">
        <v>317</v>
      </c>
      <c r="E18" s="414" t="s">
        <v>310</v>
      </c>
      <c r="F18" s="445" t="s">
        <v>208</v>
      </c>
      <c r="G18" s="450">
        <v>46023</v>
      </c>
      <c r="H18" s="462" t="str">
        <f t="shared" si="58"/>
        <v/>
      </c>
      <c r="I18" s="462" t="str">
        <f t="shared" ref="I18" si="116">IF($F18="3e)  Skoršia transpozícia  - zavedenie transpozície pred termínom ktorý určuje smernica EÚ. ",$H18,"NA")</f>
        <v>NA</v>
      </c>
      <c r="J18" s="494">
        <f t="shared" ref="J18" si="117">IF(I18&gt;12,1,I18/12)</f>
        <v>1</v>
      </c>
      <c r="K18" s="445" t="s">
        <v>314</v>
      </c>
      <c r="L18" s="414">
        <v>11</v>
      </c>
      <c r="M18" s="455">
        <f>IF(L18="N",0,L18)</f>
        <v>11</v>
      </c>
      <c r="N18" s="445" t="s">
        <v>211</v>
      </c>
      <c r="O18" s="414"/>
      <c r="P18" s="412"/>
      <c r="Q18" s="390" t="s">
        <v>36</v>
      </c>
      <c r="R18" s="385">
        <f>VLOOKUP(Q18,[1]vstupy!$B$3:$C$15,2,FALSE)</f>
        <v>0</v>
      </c>
      <c r="S18" s="409"/>
      <c r="T18" s="415">
        <v>15000</v>
      </c>
      <c r="U18" s="390" t="s">
        <v>185</v>
      </c>
      <c r="V18" s="385">
        <f>VLOOKUP(U18,[1]vstupy!$B$3:$C$15,2,FALSE)</f>
        <v>0.25</v>
      </c>
      <c r="W18" s="460"/>
      <c r="X18" s="292" t="s">
        <v>157</v>
      </c>
      <c r="Y18" s="293" t="s">
        <v>152</v>
      </c>
      <c r="Z18" s="294">
        <f>VLOOKUP($X18,vstupy!$B$18:$F$31,MATCH($Y18,vstupy!$B$17:$F$17,0),0)</f>
        <v>0</v>
      </c>
      <c r="AA18" s="295" t="s">
        <v>158</v>
      </c>
      <c r="AB18" s="294">
        <f>VLOOKUP($AA18,[1]vstupy!$B$34:$C$36,2,FALSE)</f>
        <v>0</v>
      </c>
      <c r="AC18" s="294">
        <f t="shared" si="7"/>
        <v>0</v>
      </c>
      <c r="AD18" s="440" t="s">
        <v>36</v>
      </c>
      <c r="AE18" s="434">
        <f>VLOOKUP(AD18,vstupy!$B$3:$C$15,2,FALSE)</f>
        <v>0</v>
      </c>
      <c r="AF18" s="451">
        <f>IFERROR(IF(M18=0,"N",O18/L18*J18),0)</f>
        <v>0</v>
      </c>
      <c r="AG18" s="381">
        <f>O18*J18</f>
        <v>0</v>
      </c>
      <c r="AH18" s="388">
        <f t="shared" ref="AH18" si="118">P18*R18*J18</f>
        <v>0</v>
      </c>
      <c r="AI18" s="381">
        <f t="shared" ref="AI18" si="119">IFERROR(AH18*M18,0)</f>
        <v>0</v>
      </c>
      <c r="AJ18" s="388">
        <f>IFERROR(IF(M18=0,"N",S18/L18*J18),0)</f>
        <v>0</v>
      </c>
      <c r="AK18" s="381">
        <f t="shared" ref="AK18" si="120">S18*J18</f>
        <v>0</v>
      </c>
      <c r="AL18" s="381">
        <f>T18*V18*J18</f>
        <v>3750</v>
      </c>
      <c r="AM18" s="387">
        <f t="shared" ref="AM18" si="121">IFERROR(AL18*M18,0)</f>
        <v>41250</v>
      </c>
      <c r="AN18" s="381">
        <f t="shared" ref="AN18" si="122">IF(W18&gt;0,IF(AE18&gt;0,($G$5/160)*(W18/60)*AE18*J18,0),IF(AE18&gt;0,($G$5/160)*((AC18+AC19+AC20)/60)*AE18*J18,0))</f>
        <v>0</v>
      </c>
      <c r="AO18" s="383">
        <f>IFERROR(AN18*M18,0)</f>
        <v>0</v>
      </c>
      <c r="AP18" s="358">
        <f t="shared" ref="AP18" si="123">IF($N18="In (zvyšuje náklady)",AF18,0)</f>
        <v>0</v>
      </c>
      <c r="AQ18" s="356">
        <f t="shared" ref="AQ18" si="124">IF($N18="In (zvyšuje náklady)",AG18,0)</f>
        <v>0</v>
      </c>
      <c r="AR18" s="356">
        <f t="shared" ref="AR18" si="125">IF($N18="In (zvyšuje náklady)",AH18,0)</f>
        <v>0</v>
      </c>
      <c r="AS18" s="356">
        <f t="shared" ref="AS18" si="126">IF($N18="In (zvyšuje náklady)",AI18,0)</f>
        <v>0</v>
      </c>
      <c r="AT18" s="356">
        <f t="shared" ref="AT18" si="127">IF($N18="In (zvyšuje náklady)",AJ18,0)</f>
        <v>0</v>
      </c>
      <c r="AU18" s="356">
        <f t="shared" ref="AU18" si="128">IF($N18="In (zvyšuje náklady)",AK18,0)</f>
        <v>0</v>
      </c>
      <c r="AV18" s="356">
        <f t="shared" ref="AV18" si="129">IF($N18="In (zvyšuje náklady)",AL18,0)</f>
        <v>3750</v>
      </c>
      <c r="AW18" s="356">
        <f t="shared" ref="AW18" si="130">IF($N18="In (zvyšuje náklady)",AM18,0)</f>
        <v>41250</v>
      </c>
      <c r="AX18" s="356">
        <f t="shared" ref="AX18" si="131">IF($N18="In (zvyšuje náklady)",AN18,0)</f>
        <v>0</v>
      </c>
      <c r="AY18" s="356">
        <f t="shared" ref="AY18" si="132">IF($N18="In (zvyšuje náklady)",AO18,0)</f>
        <v>0</v>
      </c>
      <c r="AZ18" s="356" t="str">
        <f t="shared" ref="AZ18" si="133">IF($N18="Out (znižuje náklady)",AF18,"0")</f>
        <v>0</v>
      </c>
      <c r="BA18" s="356" t="str">
        <f t="shared" ref="BA18" si="134">IF($N18="Out (znižuje náklady)",AG18,"0")</f>
        <v>0</v>
      </c>
      <c r="BB18" s="356" t="str">
        <f t="shared" ref="BB18" si="135">IF($N18="Out (znižuje náklady)",AH18,"0")</f>
        <v>0</v>
      </c>
      <c r="BC18" s="356" t="str">
        <f t="shared" ref="BC18" si="136">IF($N18="Out (znižuje náklady)",AI18,"0")</f>
        <v>0</v>
      </c>
      <c r="BD18" s="356" t="str">
        <f t="shared" ref="BD18" si="137">IF($N18="Out (znižuje náklady)",AJ18,"0")</f>
        <v>0</v>
      </c>
      <c r="BE18" s="356" t="str">
        <f t="shared" ref="BE18" si="138">IF($N18="Out (znižuje náklady)",AK18,"0")</f>
        <v>0</v>
      </c>
      <c r="BF18" s="356" t="str">
        <f t="shared" ref="BF18" si="139">IF($N18="Out (znižuje náklady)",AL18,"0")</f>
        <v>0</v>
      </c>
      <c r="BG18" s="356" t="str">
        <f t="shared" ref="BG18" si="140">IF($N18="Out (znižuje náklady)",AM18,"0")</f>
        <v>0</v>
      </c>
      <c r="BH18" s="356" t="str">
        <f t="shared" ref="BH18" si="141">IF($N18="Out (znižuje náklady)",AN18,"0")</f>
        <v>0</v>
      </c>
      <c r="BI18" s="502" t="str">
        <f t="shared" ref="BI18" si="142">IF($N18="Out (znižuje náklady)",AO18,"0")</f>
        <v>0</v>
      </c>
      <c r="BJ18" s="355">
        <f>IF(F18=vstupy!$B$47,0,1)</f>
        <v>1</v>
      </c>
      <c r="BK18" s="358">
        <f t="shared" ref="BK18" si="143">$BJ18*AP18</f>
        <v>0</v>
      </c>
      <c r="BL18" s="356">
        <f t="shared" ref="BL18" si="144">$BJ18*AQ18</f>
        <v>0</v>
      </c>
      <c r="BM18" s="356">
        <f t="shared" ref="BM18" si="145">$BJ18*AR18</f>
        <v>0</v>
      </c>
      <c r="BN18" s="356">
        <f t="shared" ref="BN18" si="146">$BJ18*AS18</f>
        <v>0</v>
      </c>
      <c r="BO18" s="356">
        <f t="shared" ref="BO18" si="147">$BJ18*AT18</f>
        <v>0</v>
      </c>
      <c r="BP18" s="356">
        <f t="shared" ref="BP18" si="148">$BJ18*AU18</f>
        <v>0</v>
      </c>
      <c r="BQ18" s="356">
        <f t="shared" ref="BQ18" si="149">$BJ18*AV18</f>
        <v>3750</v>
      </c>
      <c r="BR18" s="356">
        <f t="shared" ref="BR18" si="150">$BJ18*AW18</f>
        <v>41250</v>
      </c>
      <c r="BS18" s="356">
        <f t="shared" ref="BS18" si="151">$BJ18*AX18</f>
        <v>0</v>
      </c>
      <c r="BT18" s="357">
        <f t="shared" ref="BT18" si="152">$BJ18*AY18</f>
        <v>0</v>
      </c>
      <c r="BU18" s="358">
        <f t="shared" ref="BU18" si="153">$BJ18*AZ18</f>
        <v>0</v>
      </c>
      <c r="BV18" s="356">
        <f t="shared" ref="BV18" si="154">$BJ18*BA18</f>
        <v>0</v>
      </c>
      <c r="BW18" s="356">
        <f t="shared" ref="BW18" si="155">$BJ18*BB18</f>
        <v>0</v>
      </c>
      <c r="BX18" s="356">
        <f t="shared" ref="BX18" si="156">$BJ18*BC18</f>
        <v>0</v>
      </c>
      <c r="BY18" s="356">
        <f t="shared" ref="BY18" si="157">$BJ18*BD18</f>
        <v>0</v>
      </c>
      <c r="BZ18" s="356">
        <f t="shared" ref="BZ18" si="158">$BJ18*BE18</f>
        <v>0</v>
      </c>
      <c r="CA18" s="356">
        <f t="shared" ref="CA18" si="159">$BJ18*BF18</f>
        <v>0</v>
      </c>
      <c r="CB18" s="356">
        <f t="shared" ref="CB18" si="160">$BJ18*BG18</f>
        <v>0</v>
      </c>
      <c r="CC18" s="356">
        <f t="shared" ref="CC18" si="161">$BJ18*BH18</f>
        <v>0</v>
      </c>
      <c r="CD18" s="357">
        <f t="shared" ref="CD18" si="162">$BJ18*BI18</f>
        <v>0</v>
      </c>
      <c r="CE18" s="395">
        <f>IF(N18="Nemení sa",1,0)</f>
        <v>0</v>
      </c>
      <c r="CF18" s="358">
        <f>AG18*$CE18</f>
        <v>0</v>
      </c>
      <c r="CG18" s="356">
        <f>AI18*$CE18</f>
        <v>0</v>
      </c>
      <c r="CH18" s="356">
        <f>AK18*$CE18</f>
        <v>0</v>
      </c>
      <c r="CI18" s="356">
        <f>AM18*$CE18</f>
        <v>0</v>
      </c>
      <c r="CJ18" s="357">
        <f>AO18*$CE18</f>
        <v>0</v>
      </c>
      <c r="CK18" s="396">
        <f t="shared" ref="CK18" si="163">SUM(CF18:CJ20)</f>
        <v>0</v>
      </c>
      <c r="CL18" s="397">
        <f>IF(F18=vstupy!B$42,"1",0)</f>
        <v>0</v>
      </c>
      <c r="CM18" s="358">
        <f t="shared" ref="CM18:CV18" si="164">IF($CL18="1",AP18,0)</f>
        <v>0</v>
      </c>
      <c r="CN18" s="356">
        <f t="shared" si="164"/>
        <v>0</v>
      </c>
      <c r="CO18" s="356">
        <f t="shared" si="164"/>
        <v>0</v>
      </c>
      <c r="CP18" s="356">
        <f t="shared" si="164"/>
        <v>0</v>
      </c>
      <c r="CQ18" s="356">
        <f t="shared" si="164"/>
        <v>0</v>
      </c>
      <c r="CR18" s="356">
        <f t="shared" si="164"/>
        <v>0</v>
      </c>
      <c r="CS18" s="356">
        <f t="shared" si="164"/>
        <v>0</v>
      </c>
      <c r="CT18" s="356">
        <f t="shared" si="164"/>
        <v>0</v>
      </c>
      <c r="CU18" s="356">
        <f t="shared" si="164"/>
        <v>0</v>
      </c>
      <c r="CV18" s="357">
        <f t="shared" si="164"/>
        <v>0</v>
      </c>
      <c r="CW18" s="355">
        <f>CP18+CT18+CV18</f>
        <v>0</v>
      </c>
      <c r="CX18" s="355">
        <f t="shared" ref="CX18" si="165">CN18+CR18</f>
        <v>0</v>
      </c>
      <c r="CY18" s="358">
        <f t="shared" ref="CY18:DH18" si="166">IF($CL18="1",AZ18,0)</f>
        <v>0</v>
      </c>
      <c r="CZ18" s="356">
        <f t="shared" si="166"/>
        <v>0</v>
      </c>
      <c r="DA18" s="356">
        <f t="shared" si="166"/>
        <v>0</v>
      </c>
      <c r="DB18" s="356">
        <f t="shared" si="166"/>
        <v>0</v>
      </c>
      <c r="DC18" s="356">
        <f t="shared" si="166"/>
        <v>0</v>
      </c>
      <c r="DD18" s="356">
        <f t="shared" si="166"/>
        <v>0</v>
      </c>
      <c r="DE18" s="356">
        <f t="shared" si="166"/>
        <v>0</v>
      </c>
      <c r="DF18" s="356">
        <f t="shared" si="166"/>
        <v>0</v>
      </c>
      <c r="DG18" s="356">
        <f t="shared" si="166"/>
        <v>0</v>
      </c>
      <c r="DH18" s="357">
        <f t="shared" si="166"/>
        <v>0</v>
      </c>
      <c r="DI18" s="352">
        <f>DB18+DF18+DH18</f>
        <v>0</v>
      </c>
      <c r="DJ18" s="352">
        <f t="shared" ref="DJ18" si="167">CZ18+DD18</f>
        <v>0</v>
      </c>
      <c r="DK18" s="393">
        <f>IF(CE18=0,1,0)</f>
        <v>1</v>
      </c>
      <c r="DL18" s="393">
        <f>IFERROR(IF($AF18="N",AH18+AJ18+AL18+AN18,AF18+AH18+AJ18+AL18+AN18),0)*$DK18</f>
        <v>3750</v>
      </c>
      <c r="DM18" s="393">
        <f>(AG18+AI18+AK18+AM18+AO18)*$DK18</f>
        <v>41250</v>
      </c>
      <c r="DN18" s="393">
        <f>AS18+AW18+AY18-CW18</f>
        <v>41250</v>
      </c>
      <c r="DO18" s="393">
        <f>BC18+BG18+BI18-DI18</f>
        <v>0</v>
      </c>
      <c r="DP18" s="393">
        <f>DN18+DO18</f>
        <v>41250</v>
      </c>
      <c r="DQ18" s="392" t="str">
        <f>IF(OR(F18=vstupy!B$40,F18=vstupy!B$41,F18=vstupy!B$42,),"0","1")</f>
        <v>0</v>
      </c>
      <c r="DR18" s="358">
        <f>IF($DQ18="1",AQ18,"0")+CF18</f>
        <v>0</v>
      </c>
      <c r="DS18" s="356">
        <f>IF($DQ18="1",AS18,"0")+CG18</f>
        <v>0</v>
      </c>
      <c r="DT18" s="356">
        <f>IF($DQ18="1",AU18,"0")+CH18</f>
        <v>0</v>
      </c>
      <c r="DU18" s="356">
        <f>IF($DQ18="1",AW18,"0")+CI18</f>
        <v>0</v>
      </c>
      <c r="DV18" s="357">
        <f>IF($DQ18="1",AY18,"0")+CJ18</f>
        <v>0</v>
      </c>
      <c r="DW18" s="423">
        <f t="shared" ref="DW18" si="168">SUM(DR18:DV20)</f>
        <v>0</v>
      </c>
      <c r="DX18" s="358" t="str">
        <f t="shared" ref="DX18" si="169">IF($DQ18="1",BA18,"0")</f>
        <v>0</v>
      </c>
      <c r="DY18" s="356" t="str">
        <f t="shared" ref="DY18" si="170">IF($DQ18="1",BC18,"0")</f>
        <v>0</v>
      </c>
      <c r="DZ18" s="356" t="str">
        <f t="shared" ref="DZ18" si="171">IF($DQ18="1",BE18,"0")</f>
        <v>0</v>
      </c>
      <c r="EA18" s="356" t="str">
        <f>IF($DQ18="1",BG18,"0")</f>
        <v>0</v>
      </c>
      <c r="EB18" s="357" t="str">
        <f>IF($DQ18="1",BI18,"0")</f>
        <v>0</v>
      </c>
      <c r="EC18" s="423">
        <f t="shared" ref="EC18" si="172">SUM(DX18:EB20)</f>
        <v>0</v>
      </c>
      <c r="ED18" s="424">
        <f>EC18+DW18</f>
        <v>0</v>
      </c>
    </row>
    <row r="19" spans="2:134" s="16" customFormat="1" ht="12.6" customHeight="1" x14ac:dyDescent="0.25">
      <c r="B19" s="432"/>
      <c r="C19" s="429"/>
      <c r="D19" s="414"/>
      <c r="E19" s="414"/>
      <c r="F19" s="446"/>
      <c r="G19" s="450"/>
      <c r="H19" s="463"/>
      <c r="I19" s="463"/>
      <c r="J19" s="495"/>
      <c r="K19" s="446" t="s">
        <v>316</v>
      </c>
      <c r="L19" s="414"/>
      <c r="M19" s="455"/>
      <c r="N19" s="446"/>
      <c r="O19" s="414"/>
      <c r="P19" s="412"/>
      <c r="Q19" s="390"/>
      <c r="R19" s="385"/>
      <c r="S19" s="409"/>
      <c r="T19" s="415"/>
      <c r="U19" s="390"/>
      <c r="V19" s="385"/>
      <c r="W19" s="460"/>
      <c r="X19" s="292" t="s">
        <v>157</v>
      </c>
      <c r="Y19" s="293" t="s">
        <v>152</v>
      </c>
      <c r="Z19" s="294">
        <f>VLOOKUP($X19,vstupy!$B$18:$F$31,MATCH($Y19,vstupy!$B$17:$F$17,0),0)</f>
        <v>0</v>
      </c>
      <c r="AA19" s="295" t="s">
        <v>158</v>
      </c>
      <c r="AB19" s="294">
        <f>VLOOKUP($AA19,[1]vstupy!$B$34:$C$36,2,FALSE)</f>
        <v>0</v>
      </c>
      <c r="AC19" s="294">
        <f t="shared" si="7"/>
        <v>0</v>
      </c>
      <c r="AD19" s="441"/>
      <c r="AE19" s="435"/>
      <c r="AF19" s="451"/>
      <c r="AG19" s="382"/>
      <c r="AH19" s="382"/>
      <c r="AI19" s="382"/>
      <c r="AJ19" s="382"/>
      <c r="AK19" s="382"/>
      <c r="AL19" s="382"/>
      <c r="AM19" s="389"/>
      <c r="AN19" s="382"/>
      <c r="AO19" s="384"/>
      <c r="AP19" s="358"/>
      <c r="AQ19" s="356"/>
      <c r="AR19" s="356"/>
      <c r="AS19" s="356"/>
      <c r="AT19" s="356"/>
      <c r="AU19" s="356"/>
      <c r="AV19" s="356"/>
      <c r="AW19" s="356"/>
      <c r="AX19" s="356"/>
      <c r="AY19" s="356"/>
      <c r="AZ19" s="356"/>
      <c r="BA19" s="356"/>
      <c r="BB19" s="356"/>
      <c r="BC19" s="356"/>
      <c r="BD19" s="356"/>
      <c r="BE19" s="356"/>
      <c r="BF19" s="356"/>
      <c r="BG19" s="356"/>
      <c r="BH19" s="356"/>
      <c r="BI19" s="502"/>
      <c r="BJ19" s="355"/>
      <c r="BK19" s="358"/>
      <c r="BL19" s="356"/>
      <c r="BM19" s="356"/>
      <c r="BN19" s="356"/>
      <c r="BO19" s="356"/>
      <c r="BP19" s="356"/>
      <c r="BQ19" s="356"/>
      <c r="BR19" s="356"/>
      <c r="BS19" s="356"/>
      <c r="BT19" s="357"/>
      <c r="BU19" s="358"/>
      <c r="BV19" s="356"/>
      <c r="BW19" s="356"/>
      <c r="BX19" s="356"/>
      <c r="BY19" s="356"/>
      <c r="BZ19" s="356"/>
      <c r="CA19" s="356"/>
      <c r="CB19" s="356"/>
      <c r="CC19" s="356"/>
      <c r="CD19" s="357"/>
      <c r="CE19" s="395"/>
      <c r="CF19" s="358"/>
      <c r="CG19" s="356"/>
      <c r="CH19" s="356"/>
      <c r="CI19" s="356"/>
      <c r="CJ19" s="357"/>
      <c r="CK19" s="396"/>
      <c r="CL19" s="398"/>
      <c r="CM19" s="358"/>
      <c r="CN19" s="356"/>
      <c r="CO19" s="356"/>
      <c r="CP19" s="356"/>
      <c r="CQ19" s="356"/>
      <c r="CR19" s="356"/>
      <c r="CS19" s="356"/>
      <c r="CT19" s="356"/>
      <c r="CU19" s="356"/>
      <c r="CV19" s="357"/>
      <c r="CW19" s="355"/>
      <c r="CX19" s="355"/>
      <c r="CY19" s="358"/>
      <c r="CZ19" s="356"/>
      <c r="DA19" s="356"/>
      <c r="DB19" s="356"/>
      <c r="DC19" s="356"/>
      <c r="DD19" s="356"/>
      <c r="DE19" s="356"/>
      <c r="DF19" s="356"/>
      <c r="DG19" s="356"/>
      <c r="DH19" s="357"/>
      <c r="DI19" s="352"/>
      <c r="DJ19" s="352"/>
      <c r="DK19" s="393"/>
      <c r="DL19" s="393"/>
      <c r="DM19" s="393"/>
      <c r="DN19" s="393"/>
      <c r="DO19" s="393"/>
      <c r="DP19" s="393"/>
      <c r="DQ19" s="392"/>
      <c r="DR19" s="358"/>
      <c r="DS19" s="356"/>
      <c r="DT19" s="356"/>
      <c r="DU19" s="356"/>
      <c r="DV19" s="357"/>
      <c r="DW19" s="423"/>
      <c r="DX19" s="358"/>
      <c r="DY19" s="356"/>
      <c r="DZ19" s="356"/>
      <c r="EA19" s="356"/>
      <c r="EB19" s="357"/>
      <c r="EC19" s="423"/>
      <c r="ED19" s="424"/>
    </row>
    <row r="20" spans="2:134" s="16" customFormat="1" ht="12.6" customHeight="1" x14ac:dyDescent="0.25">
      <c r="B20" s="432"/>
      <c r="C20" s="429"/>
      <c r="D20" s="414"/>
      <c r="E20" s="414"/>
      <c r="F20" s="447"/>
      <c r="G20" s="450"/>
      <c r="H20" s="464"/>
      <c r="I20" s="464"/>
      <c r="J20" s="496"/>
      <c r="K20" s="447"/>
      <c r="L20" s="414"/>
      <c r="M20" s="455"/>
      <c r="N20" s="447"/>
      <c r="O20" s="414"/>
      <c r="P20" s="412"/>
      <c r="Q20" s="390"/>
      <c r="R20" s="385"/>
      <c r="S20" s="409"/>
      <c r="T20" s="415"/>
      <c r="U20" s="390"/>
      <c r="V20" s="385"/>
      <c r="W20" s="460"/>
      <c r="X20" s="292" t="s">
        <v>157</v>
      </c>
      <c r="Y20" s="293" t="s">
        <v>152</v>
      </c>
      <c r="Z20" s="294">
        <f>VLOOKUP($X20,vstupy!$B$18:$F$31,MATCH($Y20,vstupy!$B$17:$F$17,0),0)</f>
        <v>0</v>
      </c>
      <c r="AA20" s="295" t="s">
        <v>158</v>
      </c>
      <c r="AB20" s="294">
        <f>VLOOKUP($AA20,[1]vstupy!$B$34:$C$36,2,FALSE)</f>
        <v>0</v>
      </c>
      <c r="AC20" s="294">
        <f t="shared" si="7"/>
        <v>0</v>
      </c>
      <c r="AD20" s="442"/>
      <c r="AE20" s="436"/>
      <c r="AF20" s="451"/>
      <c r="AG20" s="382"/>
      <c r="AH20" s="382"/>
      <c r="AI20" s="382"/>
      <c r="AJ20" s="382"/>
      <c r="AK20" s="382"/>
      <c r="AL20" s="382"/>
      <c r="AM20" s="381"/>
      <c r="AN20" s="382"/>
      <c r="AO20" s="384"/>
      <c r="AP20" s="358"/>
      <c r="AQ20" s="356"/>
      <c r="AR20" s="356"/>
      <c r="AS20" s="356"/>
      <c r="AT20" s="356"/>
      <c r="AU20" s="356"/>
      <c r="AV20" s="356"/>
      <c r="AW20" s="356"/>
      <c r="AX20" s="356"/>
      <c r="AY20" s="356"/>
      <c r="AZ20" s="356"/>
      <c r="BA20" s="356"/>
      <c r="BB20" s="356"/>
      <c r="BC20" s="356"/>
      <c r="BD20" s="356"/>
      <c r="BE20" s="356"/>
      <c r="BF20" s="356"/>
      <c r="BG20" s="356"/>
      <c r="BH20" s="356"/>
      <c r="BI20" s="502"/>
      <c r="BJ20" s="355"/>
      <c r="BK20" s="358"/>
      <c r="BL20" s="356"/>
      <c r="BM20" s="356"/>
      <c r="BN20" s="356"/>
      <c r="BO20" s="356"/>
      <c r="BP20" s="356"/>
      <c r="BQ20" s="356"/>
      <c r="BR20" s="356"/>
      <c r="BS20" s="356"/>
      <c r="BT20" s="357"/>
      <c r="BU20" s="358"/>
      <c r="BV20" s="356"/>
      <c r="BW20" s="356"/>
      <c r="BX20" s="356"/>
      <c r="BY20" s="356"/>
      <c r="BZ20" s="356"/>
      <c r="CA20" s="356"/>
      <c r="CB20" s="356"/>
      <c r="CC20" s="356"/>
      <c r="CD20" s="357"/>
      <c r="CE20" s="395"/>
      <c r="CF20" s="358"/>
      <c r="CG20" s="356"/>
      <c r="CH20" s="356"/>
      <c r="CI20" s="356"/>
      <c r="CJ20" s="357"/>
      <c r="CK20" s="396"/>
      <c r="CL20" s="399"/>
      <c r="CM20" s="358"/>
      <c r="CN20" s="356"/>
      <c r="CO20" s="356"/>
      <c r="CP20" s="356"/>
      <c r="CQ20" s="356"/>
      <c r="CR20" s="356"/>
      <c r="CS20" s="356"/>
      <c r="CT20" s="356"/>
      <c r="CU20" s="356"/>
      <c r="CV20" s="357"/>
      <c r="CW20" s="355"/>
      <c r="CX20" s="355"/>
      <c r="CY20" s="358"/>
      <c r="CZ20" s="356"/>
      <c r="DA20" s="356"/>
      <c r="DB20" s="356"/>
      <c r="DC20" s="356"/>
      <c r="DD20" s="356"/>
      <c r="DE20" s="356"/>
      <c r="DF20" s="356"/>
      <c r="DG20" s="356"/>
      <c r="DH20" s="357"/>
      <c r="DI20" s="352"/>
      <c r="DJ20" s="352"/>
      <c r="DK20" s="393"/>
      <c r="DL20" s="393"/>
      <c r="DM20" s="393"/>
      <c r="DN20" s="393"/>
      <c r="DO20" s="393"/>
      <c r="DP20" s="393"/>
      <c r="DQ20" s="392"/>
      <c r="DR20" s="358"/>
      <c r="DS20" s="356"/>
      <c r="DT20" s="356"/>
      <c r="DU20" s="356"/>
      <c r="DV20" s="357"/>
      <c r="DW20" s="423"/>
      <c r="DX20" s="358"/>
      <c r="DY20" s="356"/>
      <c r="DZ20" s="356"/>
      <c r="EA20" s="356"/>
      <c r="EB20" s="357"/>
      <c r="EC20" s="423"/>
      <c r="ED20" s="424"/>
    </row>
    <row r="21" spans="2:134" ht="12.6" customHeight="1" x14ac:dyDescent="0.25">
      <c r="B21" s="433">
        <v>5</v>
      </c>
      <c r="C21" s="428" t="s">
        <v>307</v>
      </c>
      <c r="D21" s="413" t="s">
        <v>317</v>
      </c>
      <c r="E21" s="413" t="s">
        <v>311</v>
      </c>
      <c r="F21" s="457" t="s">
        <v>208</v>
      </c>
      <c r="G21" s="449">
        <v>46023</v>
      </c>
      <c r="H21" s="474" t="str">
        <f t="shared" si="58"/>
        <v/>
      </c>
      <c r="I21" s="474" t="str">
        <f t="shared" ref="I21" si="173">IF($F21="3e)  Skoršia transpozícia  - zavedenie transpozície pred termínom ktorý určuje smernica EÚ. ",$H21,"NA")</f>
        <v>NA</v>
      </c>
      <c r="J21" s="491">
        <f t="shared" ref="J21" si="174">IF(I21&gt;12,1,I21/12)</f>
        <v>1</v>
      </c>
      <c r="K21" s="457" t="s">
        <v>313</v>
      </c>
      <c r="L21" s="413">
        <v>332000</v>
      </c>
      <c r="M21" s="456">
        <f>IF(L21="N",0,L21)</f>
        <v>332000</v>
      </c>
      <c r="N21" s="457" t="s">
        <v>211</v>
      </c>
      <c r="O21" s="461"/>
      <c r="P21" s="411"/>
      <c r="Q21" s="391" t="s">
        <v>36</v>
      </c>
      <c r="R21" s="386">
        <f>VLOOKUP(Q21,[1]vstupy!$B$3:$C$15,2,FALSE)</f>
        <v>0</v>
      </c>
      <c r="S21" s="410"/>
      <c r="T21" s="416"/>
      <c r="U21" s="391" t="s">
        <v>10</v>
      </c>
      <c r="V21" s="386">
        <f>VLOOKUP(U21,[1]vstupy!$B$3:$C$15,2,FALSE)</f>
        <v>12</v>
      </c>
      <c r="W21" s="411"/>
      <c r="X21" s="174" t="s">
        <v>137</v>
      </c>
      <c r="Y21" s="188" t="s">
        <v>154</v>
      </c>
      <c r="Z21" s="185">
        <f>VLOOKUP($X21,vstupy!$B$18:$F$31,MATCH($Y21,vstupy!$B$17:$F$17,0),0)</f>
        <v>270</v>
      </c>
      <c r="AA21" s="121" t="s">
        <v>160</v>
      </c>
      <c r="AB21" s="185">
        <f>VLOOKUP($AA21,[1]vstupy!$B$34:$C$36,2,FALSE)</f>
        <v>0</v>
      </c>
      <c r="AC21" s="185">
        <f t="shared" si="7"/>
        <v>270</v>
      </c>
      <c r="AD21" s="465" t="s">
        <v>185</v>
      </c>
      <c r="AE21" s="434">
        <f>VLOOKUP(AD21,vstupy!$B$3:$C$15,2,FALSE)</f>
        <v>0.25</v>
      </c>
      <c r="AF21" s="437">
        <f>IFERROR(IF(M21=0,"N",O21/L21*J21),0)</f>
        <v>0</v>
      </c>
      <c r="AG21" s="381">
        <f>O21*J21</f>
        <v>0</v>
      </c>
      <c r="AH21" s="388">
        <f t="shared" ref="AH21" si="175">P21*R21*J21</f>
        <v>0</v>
      </c>
      <c r="AI21" s="381">
        <f t="shared" ref="AI21" si="176">IFERROR(AH21*M21,0)</f>
        <v>0</v>
      </c>
      <c r="AJ21" s="388">
        <f t="shared" ref="AJ21:AJ81" si="177">IFERROR(IF(M21=0,"N",S21/L21*J21),0)</f>
        <v>0</v>
      </c>
      <c r="AK21" s="381">
        <f>S21*J21</f>
        <v>0</v>
      </c>
      <c r="AL21" s="381">
        <f>T21*V21*J21</f>
        <v>0</v>
      </c>
      <c r="AM21" s="387">
        <f t="shared" ref="AM21" si="178">IFERROR(AL21*M21,0)</f>
        <v>0</v>
      </c>
      <c r="AN21" s="381">
        <f t="shared" ref="AN21" si="179">IF(W21&gt;0,IF(AE21&gt;0,($G$5/160)*(W21/60)*AE21*J21,0),IF(AE21&gt;0,($G$5/160)*((AC21+AC22+AC23)/60)*AE21*J21,0))</f>
        <v>40.540624999999999</v>
      </c>
      <c r="AO21" s="383">
        <f>IFERROR(AN21*M21,0)</f>
        <v>13459487.5</v>
      </c>
      <c r="AP21" s="358">
        <f t="shared" ref="AP21" si="180">IF($N21="In (zvyšuje náklady)",AF21,0)</f>
        <v>0</v>
      </c>
      <c r="AQ21" s="356">
        <f t="shared" ref="AQ21" si="181">IF($N21="In (zvyšuje náklady)",AG21,0)</f>
        <v>0</v>
      </c>
      <c r="AR21" s="356">
        <f t="shared" ref="AR21" si="182">IF($N21="In (zvyšuje náklady)",AH21,0)</f>
        <v>0</v>
      </c>
      <c r="AS21" s="356">
        <f t="shared" ref="AS21" si="183">IF($N21="In (zvyšuje náklady)",AI21,0)</f>
        <v>0</v>
      </c>
      <c r="AT21" s="356">
        <f t="shared" ref="AT21" si="184">IF($N21="In (zvyšuje náklady)",AJ21,0)</f>
        <v>0</v>
      </c>
      <c r="AU21" s="356">
        <f t="shared" ref="AU21" si="185">IF($N21="In (zvyšuje náklady)",AK21,0)</f>
        <v>0</v>
      </c>
      <c r="AV21" s="356">
        <f t="shared" ref="AV21" si="186">IF($N21="In (zvyšuje náklady)",AL21,0)</f>
        <v>0</v>
      </c>
      <c r="AW21" s="356">
        <f t="shared" ref="AW21" si="187">IF($N21="In (zvyšuje náklady)",AM21,0)</f>
        <v>0</v>
      </c>
      <c r="AX21" s="356">
        <f t="shared" ref="AX21" si="188">IF($N21="In (zvyšuje náklady)",AN21,0)</f>
        <v>40.540624999999999</v>
      </c>
      <c r="AY21" s="356">
        <f t="shared" ref="AY21" si="189">IF($N21="In (zvyšuje náklady)",AO21,0)</f>
        <v>13459487.5</v>
      </c>
      <c r="AZ21" s="356" t="str">
        <f t="shared" ref="AZ21" si="190">IF($N21="Out (znižuje náklady)",AF21,"0")</f>
        <v>0</v>
      </c>
      <c r="BA21" s="356" t="str">
        <f t="shared" ref="BA21" si="191">IF($N21="Out (znižuje náklady)",AG21,"0")</f>
        <v>0</v>
      </c>
      <c r="BB21" s="356" t="str">
        <f t="shared" ref="BB21" si="192">IF($N21="Out (znižuje náklady)",AH21,"0")</f>
        <v>0</v>
      </c>
      <c r="BC21" s="356" t="str">
        <f t="shared" ref="BC21" si="193">IF($N21="Out (znižuje náklady)",AI21,"0")</f>
        <v>0</v>
      </c>
      <c r="BD21" s="356" t="str">
        <f t="shared" ref="BD21" si="194">IF($N21="Out (znižuje náklady)",AJ21,"0")</f>
        <v>0</v>
      </c>
      <c r="BE21" s="356" t="str">
        <f t="shared" ref="BE21" si="195">IF($N21="Out (znižuje náklady)",AK21,"0")</f>
        <v>0</v>
      </c>
      <c r="BF21" s="356" t="str">
        <f t="shared" ref="BF21" si="196">IF($N21="Out (znižuje náklady)",AL21,"0")</f>
        <v>0</v>
      </c>
      <c r="BG21" s="356" t="str">
        <f t="shared" ref="BG21" si="197">IF($N21="Out (znižuje náklady)",AM21,"0")</f>
        <v>0</v>
      </c>
      <c r="BH21" s="356" t="str">
        <f t="shared" ref="BH21" si="198">IF($N21="Out (znižuje náklady)",AN21,"0")</f>
        <v>0</v>
      </c>
      <c r="BI21" s="502" t="str">
        <f t="shared" ref="BI21" si="199">IF($N21="Out (znižuje náklady)",AO21,"0")</f>
        <v>0</v>
      </c>
      <c r="BJ21" s="355">
        <f>IF(F21=vstupy!$B$47,0,1)</f>
        <v>1</v>
      </c>
      <c r="BK21" s="358">
        <f t="shared" ref="BK21" si="200">$BJ21*AP21</f>
        <v>0</v>
      </c>
      <c r="BL21" s="356">
        <f t="shared" ref="BL21" si="201">$BJ21*AQ21</f>
        <v>0</v>
      </c>
      <c r="BM21" s="356">
        <f t="shared" ref="BM21" si="202">$BJ21*AR21</f>
        <v>0</v>
      </c>
      <c r="BN21" s="356">
        <f t="shared" ref="BN21" si="203">$BJ21*AS21</f>
        <v>0</v>
      </c>
      <c r="BO21" s="356">
        <f t="shared" ref="BO21" si="204">$BJ21*AT21</f>
        <v>0</v>
      </c>
      <c r="BP21" s="356">
        <f t="shared" ref="BP21" si="205">$BJ21*AU21</f>
        <v>0</v>
      </c>
      <c r="BQ21" s="356">
        <f t="shared" ref="BQ21" si="206">$BJ21*AV21</f>
        <v>0</v>
      </c>
      <c r="BR21" s="356">
        <f t="shared" ref="BR21" si="207">$BJ21*AW21</f>
        <v>0</v>
      </c>
      <c r="BS21" s="356">
        <f t="shared" ref="BS21" si="208">$BJ21*AX21</f>
        <v>40.540624999999999</v>
      </c>
      <c r="BT21" s="357">
        <f t="shared" ref="BT21" si="209">$BJ21*AY21</f>
        <v>13459487.5</v>
      </c>
      <c r="BU21" s="358">
        <f t="shared" ref="BU21" si="210">$BJ21*AZ21</f>
        <v>0</v>
      </c>
      <c r="BV21" s="356">
        <f t="shared" ref="BV21" si="211">$BJ21*BA21</f>
        <v>0</v>
      </c>
      <c r="BW21" s="356">
        <f t="shared" ref="BW21" si="212">$BJ21*BB21</f>
        <v>0</v>
      </c>
      <c r="BX21" s="356">
        <f t="shared" ref="BX21" si="213">$BJ21*BC21</f>
        <v>0</v>
      </c>
      <c r="BY21" s="356">
        <f t="shared" ref="BY21" si="214">$BJ21*BD21</f>
        <v>0</v>
      </c>
      <c r="BZ21" s="356">
        <f t="shared" ref="BZ21" si="215">$BJ21*BE21</f>
        <v>0</v>
      </c>
      <c r="CA21" s="356">
        <f t="shared" ref="CA21" si="216">$BJ21*BF21</f>
        <v>0</v>
      </c>
      <c r="CB21" s="356">
        <f t="shared" ref="CB21" si="217">$BJ21*BG21</f>
        <v>0</v>
      </c>
      <c r="CC21" s="356">
        <f t="shared" ref="CC21" si="218">$BJ21*BH21</f>
        <v>0</v>
      </c>
      <c r="CD21" s="357">
        <f t="shared" ref="CD21" si="219">$BJ21*BI21</f>
        <v>0</v>
      </c>
      <c r="CE21" s="395">
        <f>IF(N21="Nemení sa",1,0)</f>
        <v>0</v>
      </c>
      <c r="CF21" s="358">
        <f>AG21*$CE21</f>
        <v>0</v>
      </c>
      <c r="CG21" s="356">
        <f>AI21*$CE21</f>
        <v>0</v>
      </c>
      <c r="CH21" s="356">
        <f>AK21*$CE21</f>
        <v>0</v>
      </c>
      <c r="CI21" s="356">
        <f>AM21*$CE21</f>
        <v>0</v>
      </c>
      <c r="CJ21" s="357">
        <f>AO21*$CE21</f>
        <v>0</v>
      </c>
      <c r="CK21" s="396">
        <f t="shared" ref="CK21" si="220">SUM(CF21:CJ23)</f>
        <v>0</v>
      </c>
      <c r="CL21" s="397">
        <f>IF(F21=vstupy!B$42,"1",0)</f>
        <v>0</v>
      </c>
      <c r="CM21" s="358">
        <f t="shared" ref="CM21:CV21" si="221">IF($CL21="1",AP21,0)</f>
        <v>0</v>
      </c>
      <c r="CN21" s="356">
        <f t="shared" si="221"/>
        <v>0</v>
      </c>
      <c r="CO21" s="356">
        <f t="shared" si="221"/>
        <v>0</v>
      </c>
      <c r="CP21" s="356">
        <f t="shared" si="221"/>
        <v>0</v>
      </c>
      <c r="CQ21" s="356">
        <f t="shared" si="221"/>
        <v>0</v>
      </c>
      <c r="CR21" s="356">
        <f t="shared" si="221"/>
        <v>0</v>
      </c>
      <c r="CS21" s="356">
        <f t="shared" si="221"/>
        <v>0</v>
      </c>
      <c r="CT21" s="356">
        <f t="shared" si="221"/>
        <v>0</v>
      </c>
      <c r="CU21" s="356">
        <f t="shared" si="221"/>
        <v>0</v>
      </c>
      <c r="CV21" s="357">
        <f t="shared" si="221"/>
        <v>0</v>
      </c>
      <c r="CW21" s="355">
        <f>CP21+CT21+CV21</f>
        <v>0</v>
      </c>
      <c r="CX21" s="355">
        <f t="shared" ref="CX21" si="222">CN21+CR21</f>
        <v>0</v>
      </c>
      <c r="CY21" s="358">
        <f t="shared" ref="CY21:DH21" si="223">IF($CL21="1",AZ21,0)</f>
        <v>0</v>
      </c>
      <c r="CZ21" s="356">
        <f t="shared" si="223"/>
        <v>0</v>
      </c>
      <c r="DA21" s="356">
        <f t="shared" si="223"/>
        <v>0</v>
      </c>
      <c r="DB21" s="356">
        <f t="shared" si="223"/>
        <v>0</v>
      </c>
      <c r="DC21" s="356">
        <f t="shared" si="223"/>
        <v>0</v>
      </c>
      <c r="DD21" s="356">
        <f t="shared" si="223"/>
        <v>0</v>
      </c>
      <c r="DE21" s="356">
        <f t="shared" si="223"/>
        <v>0</v>
      </c>
      <c r="DF21" s="356">
        <f t="shared" si="223"/>
        <v>0</v>
      </c>
      <c r="DG21" s="356">
        <f t="shared" si="223"/>
        <v>0</v>
      </c>
      <c r="DH21" s="357">
        <f t="shared" si="223"/>
        <v>0</v>
      </c>
      <c r="DI21" s="352">
        <f>DB21+DF21+DH21</f>
        <v>0</v>
      </c>
      <c r="DJ21" s="352">
        <f t="shared" ref="DJ21" si="224">CZ21+DD21</f>
        <v>0</v>
      </c>
      <c r="DK21" s="393">
        <f>IF(CE21=0,1,0)</f>
        <v>1</v>
      </c>
      <c r="DL21" s="393">
        <f>IFERROR(IF($AF21="N",AH21+AJ21+AL21+AN21,AF21+AH21+AJ21+AL21+AN21),0)*$DK21</f>
        <v>40.540624999999999</v>
      </c>
      <c r="DM21" s="393">
        <f>(AG21+AI21+AK21+AM21+AO21)*$DK21</f>
        <v>13459487.5</v>
      </c>
      <c r="DN21" s="393">
        <f>AS21+AW21+AY21-CW21</f>
        <v>13459487.5</v>
      </c>
      <c r="DO21" s="393">
        <f>BC21+BG21+BI21-DI21</f>
        <v>0</v>
      </c>
      <c r="DP21" s="393">
        <f>DN21+DO21</f>
        <v>13459487.5</v>
      </c>
      <c r="DQ21" s="392" t="str">
        <f>IF(OR(F21=vstupy!B$40,F21=vstupy!B$41,F21=vstupy!B$42,),"0","1")</f>
        <v>0</v>
      </c>
      <c r="DR21" s="358">
        <f>IF($DQ21="1",AQ21,"0")+CF21</f>
        <v>0</v>
      </c>
      <c r="DS21" s="356">
        <f>IF($DQ21="1",AS21,"0")+CG21</f>
        <v>0</v>
      </c>
      <c r="DT21" s="356">
        <f>IF($DQ21="1",AU21,"0")+CH21</f>
        <v>0</v>
      </c>
      <c r="DU21" s="356">
        <f>IF($DQ21="1",AW21,"0")+CI21</f>
        <v>0</v>
      </c>
      <c r="DV21" s="357">
        <f>IF($DQ21="1",AY21,"0")+CJ21</f>
        <v>0</v>
      </c>
      <c r="DW21" s="423">
        <f t="shared" ref="DW21" si="225">SUM(DR21:DV23)</f>
        <v>0</v>
      </c>
      <c r="DX21" s="358" t="str">
        <f t="shared" ref="DX21" si="226">IF($DQ21="1",BA21,"0")</f>
        <v>0</v>
      </c>
      <c r="DY21" s="356" t="str">
        <f t="shared" ref="DY21" si="227">IF($DQ21="1",BC21,"0")</f>
        <v>0</v>
      </c>
      <c r="DZ21" s="356" t="str">
        <f t="shared" ref="DZ21" si="228">IF($DQ21="1",BE21,"0")</f>
        <v>0</v>
      </c>
      <c r="EA21" s="356" t="str">
        <f>IF($DQ21="1",BG21,"0")</f>
        <v>0</v>
      </c>
      <c r="EB21" s="357" t="str">
        <f>IF($DQ21="1",BI21,"0")</f>
        <v>0</v>
      </c>
      <c r="EC21" s="423">
        <f t="shared" ref="EC21" si="229">SUM(DX21:EB23)</f>
        <v>0</v>
      </c>
      <c r="ED21" s="424">
        <f>EC21+DW21</f>
        <v>0</v>
      </c>
    </row>
    <row r="22" spans="2:134" ht="12.6" customHeight="1" x14ac:dyDescent="0.25">
      <c r="B22" s="433"/>
      <c r="C22" s="428"/>
      <c r="D22" s="413"/>
      <c r="E22" s="413"/>
      <c r="F22" s="458"/>
      <c r="G22" s="449"/>
      <c r="H22" s="475"/>
      <c r="I22" s="475"/>
      <c r="J22" s="492"/>
      <c r="K22" s="458" t="s">
        <v>315</v>
      </c>
      <c r="L22" s="413"/>
      <c r="M22" s="456"/>
      <c r="N22" s="458"/>
      <c r="O22" s="461"/>
      <c r="P22" s="411"/>
      <c r="Q22" s="391"/>
      <c r="R22" s="386"/>
      <c r="S22" s="410"/>
      <c r="T22" s="416"/>
      <c r="U22" s="391"/>
      <c r="V22" s="386"/>
      <c r="W22" s="411"/>
      <c r="X22" s="174" t="s">
        <v>143</v>
      </c>
      <c r="Y22" s="188" t="s">
        <v>154</v>
      </c>
      <c r="Z22" s="185">
        <f>VLOOKUP($X22,vstupy!$B$18:$F$31,MATCH($Y22,vstupy!$B$17:$F$17,0),0)</f>
        <v>240</v>
      </c>
      <c r="AA22" s="121" t="s">
        <v>162</v>
      </c>
      <c r="AB22" s="185">
        <f>VLOOKUP($AA22,[1]vstupy!$B$34:$C$36,2,FALSE)</f>
        <v>60</v>
      </c>
      <c r="AC22" s="185">
        <f t="shared" si="7"/>
        <v>300</v>
      </c>
      <c r="AD22" s="466"/>
      <c r="AE22" s="435"/>
      <c r="AF22" s="358"/>
      <c r="AG22" s="382"/>
      <c r="AH22" s="382"/>
      <c r="AI22" s="382"/>
      <c r="AJ22" s="382"/>
      <c r="AK22" s="382"/>
      <c r="AL22" s="382"/>
      <c r="AM22" s="389"/>
      <c r="AN22" s="382"/>
      <c r="AO22" s="384"/>
      <c r="AP22" s="358"/>
      <c r="AQ22" s="356"/>
      <c r="AR22" s="356"/>
      <c r="AS22" s="356"/>
      <c r="AT22" s="356"/>
      <c r="AU22" s="356"/>
      <c r="AV22" s="356"/>
      <c r="AW22" s="356"/>
      <c r="AX22" s="356"/>
      <c r="AY22" s="356"/>
      <c r="AZ22" s="356"/>
      <c r="BA22" s="356"/>
      <c r="BB22" s="356"/>
      <c r="BC22" s="356"/>
      <c r="BD22" s="356"/>
      <c r="BE22" s="356"/>
      <c r="BF22" s="356"/>
      <c r="BG22" s="356"/>
      <c r="BH22" s="356"/>
      <c r="BI22" s="502"/>
      <c r="BJ22" s="355"/>
      <c r="BK22" s="358"/>
      <c r="BL22" s="356"/>
      <c r="BM22" s="356"/>
      <c r="BN22" s="356"/>
      <c r="BO22" s="356"/>
      <c r="BP22" s="356"/>
      <c r="BQ22" s="356"/>
      <c r="BR22" s="356"/>
      <c r="BS22" s="356"/>
      <c r="BT22" s="357"/>
      <c r="BU22" s="358"/>
      <c r="BV22" s="356"/>
      <c r="BW22" s="356"/>
      <c r="BX22" s="356"/>
      <c r="BY22" s="356"/>
      <c r="BZ22" s="356"/>
      <c r="CA22" s="356"/>
      <c r="CB22" s="356"/>
      <c r="CC22" s="356"/>
      <c r="CD22" s="357"/>
      <c r="CE22" s="395"/>
      <c r="CF22" s="358"/>
      <c r="CG22" s="356"/>
      <c r="CH22" s="356"/>
      <c r="CI22" s="356"/>
      <c r="CJ22" s="357"/>
      <c r="CK22" s="396"/>
      <c r="CL22" s="398"/>
      <c r="CM22" s="358"/>
      <c r="CN22" s="356"/>
      <c r="CO22" s="356"/>
      <c r="CP22" s="356"/>
      <c r="CQ22" s="356"/>
      <c r="CR22" s="356"/>
      <c r="CS22" s="356"/>
      <c r="CT22" s="356"/>
      <c r="CU22" s="356"/>
      <c r="CV22" s="357"/>
      <c r="CW22" s="355"/>
      <c r="CX22" s="355"/>
      <c r="CY22" s="358"/>
      <c r="CZ22" s="356"/>
      <c r="DA22" s="356"/>
      <c r="DB22" s="356"/>
      <c r="DC22" s="356"/>
      <c r="DD22" s="356"/>
      <c r="DE22" s="356"/>
      <c r="DF22" s="356"/>
      <c r="DG22" s="356"/>
      <c r="DH22" s="357"/>
      <c r="DI22" s="352"/>
      <c r="DJ22" s="352"/>
      <c r="DK22" s="393"/>
      <c r="DL22" s="393"/>
      <c r="DM22" s="393"/>
      <c r="DN22" s="393"/>
      <c r="DO22" s="393"/>
      <c r="DP22" s="393"/>
      <c r="DQ22" s="392"/>
      <c r="DR22" s="358"/>
      <c r="DS22" s="356"/>
      <c r="DT22" s="356"/>
      <c r="DU22" s="356"/>
      <c r="DV22" s="357"/>
      <c r="DW22" s="423"/>
      <c r="DX22" s="358"/>
      <c r="DY22" s="356"/>
      <c r="DZ22" s="356"/>
      <c r="EA22" s="356"/>
      <c r="EB22" s="357"/>
      <c r="EC22" s="423"/>
      <c r="ED22" s="424"/>
    </row>
    <row r="23" spans="2:134" ht="12.6" customHeight="1" x14ac:dyDescent="0.25">
      <c r="B23" s="433"/>
      <c r="C23" s="428"/>
      <c r="D23" s="413"/>
      <c r="E23" s="413"/>
      <c r="F23" s="459"/>
      <c r="G23" s="449"/>
      <c r="H23" s="476"/>
      <c r="I23" s="476"/>
      <c r="J23" s="493"/>
      <c r="K23" s="459"/>
      <c r="L23" s="413"/>
      <c r="M23" s="456"/>
      <c r="N23" s="459"/>
      <c r="O23" s="461"/>
      <c r="P23" s="411"/>
      <c r="Q23" s="391"/>
      <c r="R23" s="386"/>
      <c r="S23" s="410"/>
      <c r="T23" s="416"/>
      <c r="U23" s="391"/>
      <c r="V23" s="386"/>
      <c r="W23" s="411"/>
      <c r="X23" s="174" t="s">
        <v>142</v>
      </c>
      <c r="Y23" s="188" t="s">
        <v>154</v>
      </c>
      <c r="Z23" s="185">
        <f>VLOOKUP($X23,vstupy!$B$18:$F$31,MATCH($Y23,vstupy!$B$17:$F$17,0),0)</f>
        <v>180</v>
      </c>
      <c r="AA23" s="121" t="s">
        <v>160</v>
      </c>
      <c r="AB23" s="185">
        <f>VLOOKUP($AA23,[1]vstupy!$B$34:$C$36,2,FALSE)</f>
        <v>0</v>
      </c>
      <c r="AC23" s="185">
        <f t="shared" si="7"/>
        <v>180</v>
      </c>
      <c r="AD23" s="467"/>
      <c r="AE23" s="436"/>
      <c r="AF23" s="358"/>
      <c r="AG23" s="382"/>
      <c r="AH23" s="382"/>
      <c r="AI23" s="382"/>
      <c r="AJ23" s="382"/>
      <c r="AK23" s="382"/>
      <c r="AL23" s="382"/>
      <c r="AM23" s="381"/>
      <c r="AN23" s="382"/>
      <c r="AO23" s="384"/>
      <c r="AP23" s="358"/>
      <c r="AQ23" s="356"/>
      <c r="AR23" s="356"/>
      <c r="AS23" s="356"/>
      <c r="AT23" s="356"/>
      <c r="AU23" s="356"/>
      <c r="AV23" s="356"/>
      <c r="AW23" s="356"/>
      <c r="AX23" s="356"/>
      <c r="AY23" s="356"/>
      <c r="AZ23" s="356"/>
      <c r="BA23" s="356"/>
      <c r="BB23" s="356"/>
      <c r="BC23" s="356"/>
      <c r="BD23" s="356"/>
      <c r="BE23" s="356"/>
      <c r="BF23" s="356"/>
      <c r="BG23" s="356"/>
      <c r="BH23" s="356"/>
      <c r="BI23" s="502"/>
      <c r="BJ23" s="355"/>
      <c r="BK23" s="358"/>
      <c r="BL23" s="356"/>
      <c r="BM23" s="356"/>
      <c r="BN23" s="356"/>
      <c r="BO23" s="356"/>
      <c r="BP23" s="356"/>
      <c r="BQ23" s="356"/>
      <c r="BR23" s="356"/>
      <c r="BS23" s="356"/>
      <c r="BT23" s="357"/>
      <c r="BU23" s="358"/>
      <c r="BV23" s="356"/>
      <c r="BW23" s="356"/>
      <c r="BX23" s="356"/>
      <c r="BY23" s="356"/>
      <c r="BZ23" s="356"/>
      <c r="CA23" s="356"/>
      <c r="CB23" s="356"/>
      <c r="CC23" s="356"/>
      <c r="CD23" s="357"/>
      <c r="CE23" s="395"/>
      <c r="CF23" s="358"/>
      <c r="CG23" s="356"/>
      <c r="CH23" s="356"/>
      <c r="CI23" s="356"/>
      <c r="CJ23" s="357"/>
      <c r="CK23" s="396"/>
      <c r="CL23" s="399"/>
      <c r="CM23" s="358"/>
      <c r="CN23" s="356"/>
      <c r="CO23" s="356"/>
      <c r="CP23" s="356"/>
      <c r="CQ23" s="356"/>
      <c r="CR23" s="356"/>
      <c r="CS23" s="356"/>
      <c r="CT23" s="356"/>
      <c r="CU23" s="356"/>
      <c r="CV23" s="357"/>
      <c r="CW23" s="355"/>
      <c r="CX23" s="355"/>
      <c r="CY23" s="358"/>
      <c r="CZ23" s="356"/>
      <c r="DA23" s="356"/>
      <c r="DB23" s="356"/>
      <c r="DC23" s="356"/>
      <c r="DD23" s="356"/>
      <c r="DE23" s="356"/>
      <c r="DF23" s="356"/>
      <c r="DG23" s="356"/>
      <c r="DH23" s="357"/>
      <c r="DI23" s="352"/>
      <c r="DJ23" s="352"/>
      <c r="DK23" s="393"/>
      <c r="DL23" s="393"/>
      <c r="DM23" s="393"/>
      <c r="DN23" s="393"/>
      <c r="DO23" s="393"/>
      <c r="DP23" s="393"/>
      <c r="DQ23" s="392"/>
      <c r="DR23" s="358"/>
      <c r="DS23" s="356"/>
      <c r="DT23" s="356"/>
      <c r="DU23" s="356"/>
      <c r="DV23" s="357"/>
      <c r="DW23" s="423"/>
      <c r="DX23" s="358"/>
      <c r="DY23" s="356"/>
      <c r="DZ23" s="356"/>
      <c r="EA23" s="356"/>
      <c r="EB23" s="357"/>
      <c r="EC23" s="423"/>
      <c r="ED23" s="424"/>
    </row>
    <row r="24" spans="2:134" s="16" customFormat="1" ht="12.6" customHeight="1" x14ac:dyDescent="0.25">
      <c r="B24" s="432">
        <v>6</v>
      </c>
      <c r="C24" s="452" t="s">
        <v>308</v>
      </c>
      <c r="D24" s="414" t="s">
        <v>317</v>
      </c>
      <c r="E24" s="414" t="s">
        <v>312</v>
      </c>
      <c r="F24" s="445" t="s">
        <v>208</v>
      </c>
      <c r="G24" s="450">
        <v>46023</v>
      </c>
      <c r="H24" s="462" t="str">
        <f t="shared" ref="H24" si="230">IF($F24="3e)  Skoršia transpozícia  - zavedenie transpozície pred termínom ktorý určuje smernica EÚ. "," ","")</f>
        <v/>
      </c>
      <c r="I24" s="462" t="str">
        <f t="shared" ref="I24" si="231">IF($F24="3e)  Skoršia transpozícia  - zavedenie transpozície pred termínom ktorý určuje smernica EÚ. ",$H24,"NA")</f>
        <v>NA</v>
      </c>
      <c r="J24" s="494">
        <f>IF(I24&gt;12,1,I24/12)</f>
        <v>1</v>
      </c>
      <c r="K24" s="445" t="s">
        <v>314</v>
      </c>
      <c r="L24" s="414">
        <v>11</v>
      </c>
      <c r="M24" s="455">
        <f>IF(L24="N",0,L24)</f>
        <v>11</v>
      </c>
      <c r="N24" s="445" t="s">
        <v>211</v>
      </c>
      <c r="O24" s="414"/>
      <c r="P24" s="412"/>
      <c r="Q24" s="390" t="s">
        <v>36</v>
      </c>
      <c r="R24" s="385">
        <f>VLOOKUP(Q24,[1]vstupy!$B$3:$C$15,2,FALSE)</f>
        <v>0</v>
      </c>
      <c r="S24" s="409"/>
      <c r="T24" s="415"/>
      <c r="U24" s="390" t="s">
        <v>10</v>
      </c>
      <c r="V24" s="385">
        <f>VLOOKUP(U24,[1]vstupy!$B$3:$C$15,2,FALSE)</f>
        <v>12</v>
      </c>
      <c r="W24" s="412"/>
      <c r="X24" s="292" t="s">
        <v>142</v>
      </c>
      <c r="Y24" s="293" t="s">
        <v>154</v>
      </c>
      <c r="Z24" s="294">
        <f>VLOOKUP($X24,vstupy!$B$18:$F$31,MATCH($Y24,vstupy!$B$17:$F$17,0),0)</f>
        <v>180</v>
      </c>
      <c r="AA24" s="295" t="s">
        <v>160</v>
      </c>
      <c r="AB24" s="294">
        <f>VLOOKUP($AA24,[1]vstupy!$B$34:$C$36,2,FALSE)</f>
        <v>0</v>
      </c>
      <c r="AC24" s="294">
        <f>Z24+AB24</f>
        <v>180</v>
      </c>
      <c r="AD24" s="440" t="s">
        <v>3</v>
      </c>
      <c r="AE24" s="435">
        <f>VLOOKUP(AD24,vstupy!$B$3:$C$15,2,FALSE)</f>
        <v>1</v>
      </c>
      <c r="AF24" s="437">
        <f>IFERROR(IF(M24=0,"N",O24/L24*J24),0)</f>
        <v>0</v>
      </c>
      <c r="AG24" s="381">
        <f>O24*J24</f>
        <v>0</v>
      </c>
      <c r="AH24" s="388">
        <f t="shared" ref="AH24" si="232">P24*R24*J24</f>
        <v>0</v>
      </c>
      <c r="AI24" s="381">
        <f t="shared" ref="AI24" si="233">IFERROR(AH24*M24,0)</f>
        <v>0</v>
      </c>
      <c r="AJ24" s="388">
        <f t="shared" si="177"/>
        <v>0</v>
      </c>
      <c r="AK24" s="381">
        <f t="shared" ref="AK24" si="234">S24*J24</f>
        <v>0</v>
      </c>
      <c r="AL24" s="381">
        <f>T24*V24*J24</f>
        <v>0</v>
      </c>
      <c r="AM24" s="387">
        <f t="shared" ref="AM24" si="235">IFERROR(AL24*M24,0)</f>
        <v>0</v>
      </c>
      <c r="AN24" s="381">
        <f t="shared" ref="AN24" si="236">IF(W24&gt;0,IF(AE24&gt;0,($G$5/160)*(W24/60)*AE24*J24,0),IF(AE24&gt;0,($G$5/160)*((AC24+AC25+AC26)/60)*AE24*J24,0))</f>
        <v>116.75699999999999</v>
      </c>
      <c r="AO24" s="383">
        <f>IFERROR(AN24*M24,0)</f>
        <v>1284.327</v>
      </c>
      <c r="AP24" s="358">
        <f t="shared" ref="AP24" si="237">IF($N24="In (zvyšuje náklady)",AF24,0)</f>
        <v>0</v>
      </c>
      <c r="AQ24" s="356">
        <f t="shared" ref="AQ24" si="238">IF($N24="In (zvyšuje náklady)",AG24,0)</f>
        <v>0</v>
      </c>
      <c r="AR24" s="356">
        <f t="shared" ref="AR24" si="239">IF($N24="In (zvyšuje náklady)",AH24,0)</f>
        <v>0</v>
      </c>
      <c r="AS24" s="356">
        <f t="shared" ref="AS24" si="240">IF($N24="In (zvyšuje náklady)",AI24,0)</f>
        <v>0</v>
      </c>
      <c r="AT24" s="356">
        <f t="shared" ref="AT24" si="241">IF($N24="In (zvyšuje náklady)",AJ24,0)</f>
        <v>0</v>
      </c>
      <c r="AU24" s="356">
        <f t="shared" ref="AU24" si="242">IF($N24="In (zvyšuje náklady)",AK24,0)</f>
        <v>0</v>
      </c>
      <c r="AV24" s="356">
        <f t="shared" ref="AV24" si="243">IF($N24="In (zvyšuje náklady)",AL24,0)</f>
        <v>0</v>
      </c>
      <c r="AW24" s="356">
        <f t="shared" ref="AW24" si="244">IF($N24="In (zvyšuje náklady)",AM24,0)</f>
        <v>0</v>
      </c>
      <c r="AX24" s="356">
        <f t="shared" ref="AX24" si="245">IF($N24="In (zvyšuje náklady)",AN24,0)</f>
        <v>116.75699999999999</v>
      </c>
      <c r="AY24" s="356">
        <f t="shared" ref="AY24" si="246">IF($N24="In (zvyšuje náklady)",AO24,0)</f>
        <v>1284.327</v>
      </c>
      <c r="AZ24" s="356" t="str">
        <f t="shared" ref="AZ24" si="247">IF($N24="Out (znižuje náklady)",AF24,"0")</f>
        <v>0</v>
      </c>
      <c r="BA24" s="356" t="str">
        <f t="shared" ref="BA24" si="248">IF($N24="Out (znižuje náklady)",AG24,"0")</f>
        <v>0</v>
      </c>
      <c r="BB24" s="356" t="str">
        <f t="shared" ref="BB24" si="249">IF($N24="Out (znižuje náklady)",AH24,"0")</f>
        <v>0</v>
      </c>
      <c r="BC24" s="356" t="str">
        <f t="shared" ref="BC24" si="250">IF($N24="Out (znižuje náklady)",AI24,"0")</f>
        <v>0</v>
      </c>
      <c r="BD24" s="356" t="str">
        <f t="shared" ref="BD24" si="251">IF($N24="Out (znižuje náklady)",AJ24,"0")</f>
        <v>0</v>
      </c>
      <c r="BE24" s="356" t="str">
        <f t="shared" ref="BE24" si="252">IF($N24="Out (znižuje náklady)",AK24,"0")</f>
        <v>0</v>
      </c>
      <c r="BF24" s="356" t="str">
        <f t="shared" ref="BF24" si="253">IF($N24="Out (znižuje náklady)",AL24,"0")</f>
        <v>0</v>
      </c>
      <c r="BG24" s="356" t="str">
        <f t="shared" ref="BG24" si="254">IF($N24="Out (znižuje náklady)",AM24,"0")</f>
        <v>0</v>
      </c>
      <c r="BH24" s="356" t="str">
        <f t="shared" ref="BH24" si="255">IF($N24="Out (znižuje náklady)",AN24,"0")</f>
        <v>0</v>
      </c>
      <c r="BI24" s="502" t="str">
        <f t="shared" ref="BI24" si="256">IF($N24="Out (znižuje náklady)",AO24,"0")</f>
        <v>0</v>
      </c>
      <c r="BJ24" s="355">
        <f>IF(F24=vstupy!$B$47,0,1)</f>
        <v>1</v>
      </c>
      <c r="BK24" s="358">
        <f t="shared" ref="BK24" si="257">$BJ24*AP24</f>
        <v>0</v>
      </c>
      <c r="BL24" s="356">
        <f t="shared" ref="BL24" si="258">$BJ24*AQ24</f>
        <v>0</v>
      </c>
      <c r="BM24" s="356">
        <f t="shared" ref="BM24" si="259">$BJ24*AR24</f>
        <v>0</v>
      </c>
      <c r="BN24" s="356">
        <f t="shared" ref="BN24" si="260">$BJ24*AS24</f>
        <v>0</v>
      </c>
      <c r="BO24" s="356">
        <f t="shared" ref="BO24" si="261">$BJ24*AT24</f>
        <v>0</v>
      </c>
      <c r="BP24" s="356">
        <f t="shared" ref="BP24" si="262">$BJ24*AU24</f>
        <v>0</v>
      </c>
      <c r="BQ24" s="356">
        <f t="shared" ref="BQ24" si="263">$BJ24*AV24</f>
        <v>0</v>
      </c>
      <c r="BR24" s="356">
        <f t="shared" ref="BR24" si="264">$BJ24*AW24</f>
        <v>0</v>
      </c>
      <c r="BS24" s="356">
        <f t="shared" ref="BS24" si="265">$BJ24*AX24</f>
        <v>116.75699999999999</v>
      </c>
      <c r="BT24" s="357">
        <f t="shared" ref="BT24" si="266">$BJ24*AY24</f>
        <v>1284.327</v>
      </c>
      <c r="BU24" s="358">
        <f t="shared" ref="BU24" si="267">$BJ24*AZ24</f>
        <v>0</v>
      </c>
      <c r="BV24" s="356">
        <f t="shared" ref="BV24" si="268">$BJ24*BA24</f>
        <v>0</v>
      </c>
      <c r="BW24" s="356">
        <f t="shared" ref="BW24" si="269">$BJ24*BB24</f>
        <v>0</v>
      </c>
      <c r="BX24" s="356">
        <f t="shared" ref="BX24" si="270">$BJ24*BC24</f>
        <v>0</v>
      </c>
      <c r="BY24" s="356">
        <f t="shared" ref="BY24" si="271">$BJ24*BD24</f>
        <v>0</v>
      </c>
      <c r="BZ24" s="356">
        <f t="shared" ref="BZ24" si="272">$BJ24*BE24</f>
        <v>0</v>
      </c>
      <c r="CA24" s="356">
        <f t="shared" ref="CA24" si="273">$BJ24*BF24</f>
        <v>0</v>
      </c>
      <c r="CB24" s="356">
        <f t="shared" ref="CB24" si="274">$BJ24*BG24</f>
        <v>0</v>
      </c>
      <c r="CC24" s="356">
        <f t="shared" ref="CC24" si="275">$BJ24*BH24</f>
        <v>0</v>
      </c>
      <c r="CD24" s="357">
        <f t="shared" ref="CD24" si="276">$BJ24*BI24</f>
        <v>0</v>
      </c>
      <c r="CE24" s="395">
        <f>IF(N24="Nemení sa",1,0)</f>
        <v>0</v>
      </c>
      <c r="CF24" s="358">
        <f>AG24*$CE24</f>
        <v>0</v>
      </c>
      <c r="CG24" s="356">
        <f>AI24*$CE24</f>
        <v>0</v>
      </c>
      <c r="CH24" s="356">
        <f>AK24*$CE24</f>
        <v>0</v>
      </c>
      <c r="CI24" s="356">
        <f>AM24*$CE24</f>
        <v>0</v>
      </c>
      <c r="CJ24" s="357">
        <f>AO24*$CE24</f>
        <v>0</v>
      </c>
      <c r="CK24" s="396">
        <f t="shared" ref="CK24" si="277">SUM(CF24:CJ26)</f>
        <v>0</v>
      </c>
      <c r="CL24" s="397">
        <f>IF(F24=vstupy!B$42,"1",0)</f>
        <v>0</v>
      </c>
      <c r="CM24" s="358">
        <f t="shared" ref="CM24:CV24" si="278">IF($CL24="1",AP24,0)</f>
        <v>0</v>
      </c>
      <c r="CN24" s="356">
        <f t="shared" si="278"/>
        <v>0</v>
      </c>
      <c r="CO24" s="356">
        <f t="shared" si="278"/>
        <v>0</v>
      </c>
      <c r="CP24" s="356">
        <f t="shared" si="278"/>
        <v>0</v>
      </c>
      <c r="CQ24" s="356">
        <f t="shared" si="278"/>
        <v>0</v>
      </c>
      <c r="CR24" s="356">
        <f t="shared" si="278"/>
        <v>0</v>
      </c>
      <c r="CS24" s="356">
        <f t="shared" si="278"/>
        <v>0</v>
      </c>
      <c r="CT24" s="356">
        <f t="shared" si="278"/>
        <v>0</v>
      </c>
      <c r="CU24" s="356">
        <f t="shared" si="278"/>
        <v>0</v>
      </c>
      <c r="CV24" s="357">
        <f t="shared" si="278"/>
        <v>0</v>
      </c>
      <c r="CW24" s="355">
        <f>CP24+CT24+CV24</f>
        <v>0</v>
      </c>
      <c r="CX24" s="355">
        <f t="shared" ref="CX24" si="279">CN24+CR24</f>
        <v>0</v>
      </c>
      <c r="CY24" s="358">
        <f t="shared" ref="CY24:DH24" si="280">IF($CL24="1",AZ24,0)</f>
        <v>0</v>
      </c>
      <c r="CZ24" s="356">
        <f t="shared" si="280"/>
        <v>0</v>
      </c>
      <c r="DA24" s="356">
        <f t="shared" si="280"/>
        <v>0</v>
      </c>
      <c r="DB24" s="356">
        <f t="shared" si="280"/>
        <v>0</v>
      </c>
      <c r="DC24" s="356">
        <f t="shared" si="280"/>
        <v>0</v>
      </c>
      <c r="DD24" s="356">
        <f t="shared" si="280"/>
        <v>0</v>
      </c>
      <c r="DE24" s="356">
        <f t="shared" si="280"/>
        <v>0</v>
      </c>
      <c r="DF24" s="356">
        <f t="shared" si="280"/>
        <v>0</v>
      </c>
      <c r="DG24" s="356">
        <f t="shared" si="280"/>
        <v>0</v>
      </c>
      <c r="DH24" s="357">
        <f t="shared" si="280"/>
        <v>0</v>
      </c>
      <c r="DI24" s="352">
        <f>DB24+DF24+DH24</f>
        <v>0</v>
      </c>
      <c r="DJ24" s="352">
        <f t="shared" ref="DJ24" si="281">CZ24+DD24</f>
        <v>0</v>
      </c>
      <c r="DK24" s="393">
        <f>IF(CE24=0,1,0)</f>
        <v>1</v>
      </c>
      <c r="DL24" s="393">
        <f>IFERROR(IF($AF24="N",AH24+AJ24+AL24+AN24,AF24+AH24+AJ24+AL24+AN24),0)*$DK24</f>
        <v>116.75699999999999</v>
      </c>
      <c r="DM24" s="393">
        <f>(AG24+AI24+AK24+AM24+AO24)*$DK24</f>
        <v>1284.327</v>
      </c>
      <c r="DN24" s="393">
        <f>AS24+AW24+AY24-CW24</f>
        <v>1284.327</v>
      </c>
      <c r="DO24" s="393">
        <f>BC24+BG24+BI24-DI24</f>
        <v>0</v>
      </c>
      <c r="DP24" s="393">
        <f>DN24+DO24</f>
        <v>1284.327</v>
      </c>
      <c r="DQ24" s="392" t="str">
        <f>IF(OR(F24=vstupy!B$40,F24=vstupy!B$41,F24=vstupy!B$42,),"0","1")</f>
        <v>0</v>
      </c>
      <c r="DR24" s="358">
        <f>IF($DQ24="1",AQ24,"0")+CF24</f>
        <v>0</v>
      </c>
      <c r="DS24" s="356">
        <f>IF($DQ24="1",AS24,"0")+CG24</f>
        <v>0</v>
      </c>
      <c r="DT24" s="356">
        <f>IF($DQ24="1",AU24,"0")+CH24</f>
        <v>0</v>
      </c>
      <c r="DU24" s="356">
        <f>IF($DQ24="1",AW24,"0")+CI24</f>
        <v>0</v>
      </c>
      <c r="DV24" s="357">
        <f>IF($DQ24="1",AY24,"0")+CJ24</f>
        <v>0</v>
      </c>
      <c r="DW24" s="423">
        <f t="shared" ref="DW24" si="282">SUM(DR24:DV26)</f>
        <v>0</v>
      </c>
      <c r="DX24" s="358" t="str">
        <f t="shared" ref="DX24" si="283">IF($DQ24="1",BA24,"0")</f>
        <v>0</v>
      </c>
      <c r="DY24" s="356" t="str">
        <f t="shared" ref="DY24" si="284">IF($DQ24="1",BC24,"0")</f>
        <v>0</v>
      </c>
      <c r="DZ24" s="356" t="str">
        <f t="shared" ref="DZ24" si="285">IF($DQ24="1",BE24,"0")</f>
        <v>0</v>
      </c>
      <c r="EA24" s="356" t="str">
        <f>IF($DQ24="1",BG24,"0")</f>
        <v>0</v>
      </c>
      <c r="EB24" s="357" t="str">
        <f>IF($DQ24="1",BI24,"0")</f>
        <v>0</v>
      </c>
      <c r="EC24" s="423">
        <f t="shared" ref="EC24" si="286">SUM(DX24:EB26)</f>
        <v>0</v>
      </c>
      <c r="ED24" s="424">
        <f>EC24+DW24</f>
        <v>0</v>
      </c>
    </row>
    <row r="25" spans="2:134" s="16" customFormat="1" ht="12.6" customHeight="1" x14ac:dyDescent="0.25">
      <c r="B25" s="432"/>
      <c r="C25" s="453"/>
      <c r="D25" s="414"/>
      <c r="E25" s="414"/>
      <c r="F25" s="446"/>
      <c r="G25" s="450"/>
      <c r="H25" s="463"/>
      <c r="I25" s="463"/>
      <c r="J25" s="495"/>
      <c r="K25" s="446"/>
      <c r="L25" s="414"/>
      <c r="M25" s="455"/>
      <c r="N25" s="446"/>
      <c r="O25" s="414"/>
      <c r="P25" s="412"/>
      <c r="Q25" s="390"/>
      <c r="R25" s="385"/>
      <c r="S25" s="409"/>
      <c r="T25" s="415"/>
      <c r="U25" s="390"/>
      <c r="V25" s="385"/>
      <c r="W25" s="412"/>
      <c r="X25" s="292" t="s">
        <v>144</v>
      </c>
      <c r="Y25" s="293" t="s">
        <v>154</v>
      </c>
      <c r="Z25" s="294">
        <f>VLOOKUP($X25,vstupy!$B$18:$F$31,MATCH($Y25,vstupy!$B$17:$F$17,0),0)</f>
        <v>360</v>
      </c>
      <c r="AA25" s="295" t="s">
        <v>160</v>
      </c>
      <c r="AB25" s="294">
        <f>VLOOKUP($AA25,[1]vstupy!$B$34:$C$36,2,FALSE)</f>
        <v>0</v>
      </c>
      <c r="AC25" s="294">
        <f t="shared" ref="AC25:AC26" si="287">Z25+AB25</f>
        <v>360</v>
      </c>
      <c r="AD25" s="441"/>
      <c r="AE25" s="435"/>
      <c r="AF25" s="358"/>
      <c r="AG25" s="382"/>
      <c r="AH25" s="382"/>
      <c r="AI25" s="382"/>
      <c r="AJ25" s="382"/>
      <c r="AK25" s="382"/>
      <c r="AL25" s="382"/>
      <c r="AM25" s="389"/>
      <c r="AN25" s="382"/>
      <c r="AO25" s="384"/>
      <c r="AP25" s="358"/>
      <c r="AQ25" s="356"/>
      <c r="AR25" s="356"/>
      <c r="AS25" s="356"/>
      <c r="AT25" s="356"/>
      <c r="AU25" s="356"/>
      <c r="AV25" s="356"/>
      <c r="AW25" s="356"/>
      <c r="AX25" s="356"/>
      <c r="AY25" s="356"/>
      <c r="AZ25" s="356"/>
      <c r="BA25" s="356"/>
      <c r="BB25" s="356"/>
      <c r="BC25" s="356"/>
      <c r="BD25" s="356"/>
      <c r="BE25" s="356"/>
      <c r="BF25" s="356"/>
      <c r="BG25" s="356"/>
      <c r="BH25" s="356"/>
      <c r="BI25" s="502"/>
      <c r="BJ25" s="355"/>
      <c r="BK25" s="358"/>
      <c r="BL25" s="356"/>
      <c r="BM25" s="356"/>
      <c r="BN25" s="356"/>
      <c r="BO25" s="356"/>
      <c r="BP25" s="356"/>
      <c r="BQ25" s="356"/>
      <c r="BR25" s="356"/>
      <c r="BS25" s="356"/>
      <c r="BT25" s="357"/>
      <c r="BU25" s="358"/>
      <c r="BV25" s="356"/>
      <c r="BW25" s="356"/>
      <c r="BX25" s="356"/>
      <c r="BY25" s="356"/>
      <c r="BZ25" s="356"/>
      <c r="CA25" s="356"/>
      <c r="CB25" s="356"/>
      <c r="CC25" s="356"/>
      <c r="CD25" s="357"/>
      <c r="CE25" s="395"/>
      <c r="CF25" s="358"/>
      <c r="CG25" s="356"/>
      <c r="CH25" s="356"/>
      <c r="CI25" s="356"/>
      <c r="CJ25" s="357"/>
      <c r="CK25" s="396"/>
      <c r="CL25" s="398"/>
      <c r="CM25" s="358"/>
      <c r="CN25" s="356"/>
      <c r="CO25" s="356"/>
      <c r="CP25" s="356"/>
      <c r="CQ25" s="356"/>
      <c r="CR25" s="356"/>
      <c r="CS25" s="356"/>
      <c r="CT25" s="356"/>
      <c r="CU25" s="356"/>
      <c r="CV25" s="357"/>
      <c r="CW25" s="355"/>
      <c r="CX25" s="355"/>
      <c r="CY25" s="358"/>
      <c r="CZ25" s="356"/>
      <c r="DA25" s="356"/>
      <c r="DB25" s="356"/>
      <c r="DC25" s="356"/>
      <c r="DD25" s="356"/>
      <c r="DE25" s="356"/>
      <c r="DF25" s="356"/>
      <c r="DG25" s="356"/>
      <c r="DH25" s="357"/>
      <c r="DI25" s="352"/>
      <c r="DJ25" s="352"/>
      <c r="DK25" s="393"/>
      <c r="DL25" s="393"/>
      <c r="DM25" s="393"/>
      <c r="DN25" s="393"/>
      <c r="DO25" s="393"/>
      <c r="DP25" s="393"/>
      <c r="DQ25" s="392"/>
      <c r="DR25" s="358"/>
      <c r="DS25" s="356"/>
      <c r="DT25" s="356"/>
      <c r="DU25" s="356"/>
      <c r="DV25" s="357"/>
      <c r="DW25" s="423"/>
      <c r="DX25" s="358"/>
      <c r="DY25" s="356"/>
      <c r="DZ25" s="356"/>
      <c r="EA25" s="356"/>
      <c r="EB25" s="357"/>
      <c r="EC25" s="423"/>
      <c r="ED25" s="424"/>
    </row>
    <row r="26" spans="2:134" s="16" customFormat="1" ht="12.6" customHeight="1" x14ac:dyDescent="0.25">
      <c r="B26" s="432"/>
      <c r="C26" s="454"/>
      <c r="D26" s="414"/>
      <c r="E26" s="414"/>
      <c r="F26" s="447"/>
      <c r="G26" s="450"/>
      <c r="H26" s="464"/>
      <c r="I26" s="464"/>
      <c r="J26" s="496"/>
      <c r="K26" s="447"/>
      <c r="L26" s="414"/>
      <c r="M26" s="455"/>
      <c r="N26" s="447"/>
      <c r="O26" s="414"/>
      <c r="P26" s="412"/>
      <c r="Q26" s="390"/>
      <c r="R26" s="385"/>
      <c r="S26" s="409"/>
      <c r="T26" s="415"/>
      <c r="U26" s="390"/>
      <c r="V26" s="385"/>
      <c r="W26" s="412"/>
      <c r="X26" s="292" t="s">
        <v>157</v>
      </c>
      <c r="Y26" s="293" t="s">
        <v>152</v>
      </c>
      <c r="Z26" s="294">
        <f>VLOOKUP($X26,vstupy!$B$18:$F$31,MATCH($Y26,vstupy!$B$17:$F$17,0),0)</f>
        <v>0</v>
      </c>
      <c r="AA26" s="295" t="s">
        <v>158</v>
      </c>
      <c r="AB26" s="294">
        <f>VLOOKUP($AA26,[1]vstupy!$B$34:$C$36,2,FALSE)</f>
        <v>0</v>
      </c>
      <c r="AC26" s="294">
        <f t="shared" si="287"/>
        <v>0</v>
      </c>
      <c r="AD26" s="442"/>
      <c r="AE26" s="436"/>
      <c r="AF26" s="358"/>
      <c r="AG26" s="382"/>
      <c r="AH26" s="382"/>
      <c r="AI26" s="382"/>
      <c r="AJ26" s="382"/>
      <c r="AK26" s="382"/>
      <c r="AL26" s="382"/>
      <c r="AM26" s="381"/>
      <c r="AN26" s="382"/>
      <c r="AO26" s="384"/>
      <c r="AP26" s="358"/>
      <c r="AQ26" s="356"/>
      <c r="AR26" s="356"/>
      <c r="AS26" s="356"/>
      <c r="AT26" s="356"/>
      <c r="AU26" s="356"/>
      <c r="AV26" s="356"/>
      <c r="AW26" s="356"/>
      <c r="AX26" s="356"/>
      <c r="AY26" s="356"/>
      <c r="AZ26" s="356"/>
      <c r="BA26" s="356"/>
      <c r="BB26" s="356"/>
      <c r="BC26" s="356"/>
      <c r="BD26" s="356"/>
      <c r="BE26" s="356"/>
      <c r="BF26" s="356"/>
      <c r="BG26" s="356"/>
      <c r="BH26" s="356"/>
      <c r="BI26" s="502"/>
      <c r="BJ26" s="355"/>
      <c r="BK26" s="358"/>
      <c r="BL26" s="356"/>
      <c r="BM26" s="356"/>
      <c r="BN26" s="356"/>
      <c r="BO26" s="356"/>
      <c r="BP26" s="356"/>
      <c r="BQ26" s="356"/>
      <c r="BR26" s="356"/>
      <c r="BS26" s="356"/>
      <c r="BT26" s="357"/>
      <c r="BU26" s="358"/>
      <c r="BV26" s="356"/>
      <c r="BW26" s="356"/>
      <c r="BX26" s="356"/>
      <c r="BY26" s="356"/>
      <c r="BZ26" s="356"/>
      <c r="CA26" s="356"/>
      <c r="CB26" s="356"/>
      <c r="CC26" s="356"/>
      <c r="CD26" s="357"/>
      <c r="CE26" s="395"/>
      <c r="CF26" s="358"/>
      <c r="CG26" s="356"/>
      <c r="CH26" s="356"/>
      <c r="CI26" s="356"/>
      <c r="CJ26" s="357"/>
      <c r="CK26" s="396"/>
      <c r="CL26" s="399"/>
      <c r="CM26" s="358"/>
      <c r="CN26" s="356"/>
      <c r="CO26" s="356"/>
      <c r="CP26" s="356"/>
      <c r="CQ26" s="356"/>
      <c r="CR26" s="356"/>
      <c r="CS26" s="356"/>
      <c r="CT26" s="356"/>
      <c r="CU26" s="356"/>
      <c r="CV26" s="357"/>
      <c r="CW26" s="355"/>
      <c r="CX26" s="355"/>
      <c r="CY26" s="358"/>
      <c r="CZ26" s="356"/>
      <c r="DA26" s="356"/>
      <c r="DB26" s="356"/>
      <c r="DC26" s="356"/>
      <c r="DD26" s="356"/>
      <c r="DE26" s="356"/>
      <c r="DF26" s="356"/>
      <c r="DG26" s="356"/>
      <c r="DH26" s="357"/>
      <c r="DI26" s="352"/>
      <c r="DJ26" s="352"/>
      <c r="DK26" s="393"/>
      <c r="DL26" s="393"/>
      <c r="DM26" s="393"/>
      <c r="DN26" s="393"/>
      <c r="DO26" s="393"/>
      <c r="DP26" s="393"/>
      <c r="DQ26" s="392"/>
      <c r="DR26" s="358"/>
      <c r="DS26" s="356"/>
      <c r="DT26" s="356"/>
      <c r="DU26" s="356"/>
      <c r="DV26" s="357"/>
      <c r="DW26" s="423"/>
      <c r="DX26" s="358"/>
      <c r="DY26" s="356"/>
      <c r="DZ26" s="356"/>
      <c r="EA26" s="356"/>
      <c r="EB26" s="357"/>
      <c r="EC26" s="423"/>
      <c r="ED26" s="424"/>
    </row>
    <row r="27" spans="2:134" ht="12.6" customHeight="1" x14ac:dyDescent="0.25">
      <c r="B27" s="433">
        <v>7</v>
      </c>
      <c r="C27" s="487"/>
      <c r="D27" s="413"/>
      <c r="E27" s="413"/>
      <c r="F27" s="457" t="s">
        <v>212</v>
      </c>
      <c r="G27" s="449"/>
      <c r="H27" s="474" t="str">
        <f t="shared" ref="H27" si="288">IF($F27="3e)  Skoršia transpozícia  - zavedenie transpozície pred termínom ktorý určuje smernica EÚ. "," ","")</f>
        <v/>
      </c>
      <c r="I27" s="474" t="str">
        <f t="shared" ref="I27" si="289">IF($F27="3e)  Skoršia transpozícia  - zavedenie transpozície pred termínom ktorý určuje smernica EÚ. ",$H27,"NA")</f>
        <v>NA</v>
      </c>
      <c r="J27" s="287">
        <f>IF(I27&gt;12,1,I27/12)</f>
        <v>1</v>
      </c>
      <c r="K27" s="234"/>
      <c r="L27" s="413"/>
      <c r="M27" s="456">
        <f>IF(L27="N",0,L27)</f>
        <v>0</v>
      </c>
      <c r="N27" s="457" t="s">
        <v>212</v>
      </c>
      <c r="O27" s="413"/>
      <c r="P27" s="411"/>
      <c r="Q27" s="391" t="s">
        <v>36</v>
      </c>
      <c r="R27" s="242">
        <f>VLOOKUP(Q27,[1]vstupy!$B$3:$C$15,2,FALSE)</f>
        <v>0</v>
      </c>
      <c r="S27" s="410"/>
      <c r="T27" s="416"/>
      <c r="U27" s="391" t="s">
        <v>36</v>
      </c>
      <c r="V27" s="242">
        <f>VLOOKUP(U27,[1]vstupy!$B$3:$C$15,2,FALSE)</f>
        <v>0</v>
      </c>
      <c r="W27" s="243"/>
      <c r="X27" s="174" t="s">
        <v>157</v>
      </c>
      <c r="Y27" s="188" t="s">
        <v>152</v>
      </c>
      <c r="Z27" s="185">
        <f>VLOOKUP($X27,vstupy!$B$18:$F$31,MATCH($Y27,vstupy!$B$17:$F$17,0),0)</f>
        <v>0</v>
      </c>
      <c r="AA27" s="121" t="s">
        <v>158</v>
      </c>
      <c r="AB27" s="185">
        <f>VLOOKUP($AA27,[1]vstupy!$B$34:$C$36,2,FALSE)</f>
        <v>0</v>
      </c>
      <c r="AC27" s="185">
        <f t="shared" ref="AC27:AC35" si="290">Z27+AB27</f>
        <v>0</v>
      </c>
      <c r="AD27" s="465" t="s">
        <v>36</v>
      </c>
      <c r="AE27" s="434">
        <f>VLOOKUP(AD27,vstupy!$B$3:$C$15,2,FALSE)</f>
        <v>0</v>
      </c>
      <c r="AF27" s="451" t="str">
        <f>IFERROR(IF(M27=0,"N",O27/L27*J27),0)</f>
        <v>N</v>
      </c>
      <c r="AG27" s="381">
        <f>O27*J27</f>
        <v>0</v>
      </c>
      <c r="AH27" s="388">
        <f t="shared" ref="AH27" si="291">P27*R27*J27</f>
        <v>0</v>
      </c>
      <c r="AI27" s="381">
        <f t="shared" ref="AI27" si="292">IFERROR(AH27*M27,0)</f>
        <v>0</v>
      </c>
      <c r="AJ27" s="443" t="str">
        <f t="shared" si="177"/>
        <v>N</v>
      </c>
      <c r="AK27" s="381">
        <f t="shared" ref="AK27" si="293">S27*J27</f>
        <v>0</v>
      </c>
      <c r="AL27" s="381">
        <f>T27*V27*J27</f>
        <v>0</v>
      </c>
      <c r="AM27" s="387">
        <f t="shared" ref="AM27" si="294">IFERROR(AL27*M27,0)</f>
        <v>0</v>
      </c>
      <c r="AN27" s="381">
        <f t="shared" ref="AN27" si="295">IF(W27&gt;0,IF(AE27&gt;0,($G$5/160)*(W27/60)*AE27*J27,0),IF(AE27&gt;0,($G$5/160)*((AC27+AC28+AC29)/60)*AE27*J27,0))</f>
        <v>0</v>
      </c>
      <c r="AO27" s="383">
        <f>IFERROR(AN27*M27,0)</f>
        <v>0</v>
      </c>
      <c r="AP27" s="358">
        <f t="shared" ref="AP27" si="296">IF($N27="In (zvyšuje náklady)",AF27,0)</f>
        <v>0</v>
      </c>
      <c r="AQ27" s="356">
        <f t="shared" ref="AQ27" si="297">IF($N27="In (zvyšuje náklady)",AG27,0)</f>
        <v>0</v>
      </c>
      <c r="AR27" s="356">
        <f t="shared" ref="AR27" si="298">IF($N27="In (zvyšuje náklady)",AH27,0)</f>
        <v>0</v>
      </c>
      <c r="AS27" s="356">
        <f t="shared" ref="AS27" si="299">IF($N27="In (zvyšuje náklady)",AI27,0)</f>
        <v>0</v>
      </c>
      <c r="AT27" s="356">
        <f t="shared" ref="AT27" si="300">IF($N27="In (zvyšuje náklady)",AJ27,0)</f>
        <v>0</v>
      </c>
      <c r="AU27" s="356">
        <f t="shared" ref="AU27" si="301">IF($N27="In (zvyšuje náklady)",AK27,0)</f>
        <v>0</v>
      </c>
      <c r="AV27" s="356">
        <f t="shared" ref="AV27" si="302">IF($N27="In (zvyšuje náklady)",AL27,0)</f>
        <v>0</v>
      </c>
      <c r="AW27" s="356">
        <f t="shared" ref="AW27" si="303">IF($N27="In (zvyšuje náklady)",AM27,0)</f>
        <v>0</v>
      </c>
      <c r="AX27" s="356">
        <f t="shared" ref="AX27" si="304">IF($N27="In (zvyšuje náklady)",AN27,0)</f>
        <v>0</v>
      </c>
      <c r="AY27" s="356">
        <f t="shared" ref="AY27" si="305">IF($N27="In (zvyšuje náklady)",AO27,0)</f>
        <v>0</v>
      </c>
      <c r="AZ27" s="356" t="str">
        <f t="shared" ref="AZ27" si="306">IF($N27="Out (znižuje náklady)",AF27,"0")</f>
        <v>0</v>
      </c>
      <c r="BA27" s="356" t="str">
        <f t="shared" ref="BA27" si="307">IF($N27="Out (znižuje náklady)",AG27,"0")</f>
        <v>0</v>
      </c>
      <c r="BB27" s="356" t="str">
        <f t="shared" ref="BB27" si="308">IF($N27="Out (znižuje náklady)",AH27,"0")</f>
        <v>0</v>
      </c>
      <c r="BC27" s="356" t="str">
        <f t="shared" ref="BC27" si="309">IF($N27="Out (znižuje náklady)",AI27,"0")</f>
        <v>0</v>
      </c>
      <c r="BD27" s="356" t="str">
        <f t="shared" ref="BD27" si="310">IF($N27="Out (znižuje náklady)",AJ27,"0")</f>
        <v>0</v>
      </c>
      <c r="BE27" s="356" t="str">
        <f t="shared" ref="BE27" si="311">IF($N27="Out (znižuje náklady)",AK27,"0")</f>
        <v>0</v>
      </c>
      <c r="BF27" s="356" t="str">
        <f t="shared" ref="BF27" si="312">IF($N27="Out (znižuje náklady)",AL27,"0")</f>
        <v>0</v>
      </c>
      <c r="BG27" s="356" t="str">
        <f t="shared" ref="BG27" si="313">IF($N27="Out (znižuje náklady)",AM27,"0")</f>
        <v>0</v>
      </c>
      <c r="BH27" s="356" t="str">
        <f t="shared" ref="BH27" si="314">IF($N27="Out (znižuje náklady)",AN27,"0")</f>
        <v>0</v>
      </c>
      <c r="BI27" s="502" t="str">
        <f t="shared" ref="BI27" si="315">IF($N27="Out (znižuje náklady)",AO27,"0")</f>
        <v>0</v>
      </c>
      <c r="BJ27" s="355">
        <f>IF(F27=vstupy!$B$47,0,1)</f>
        <v>1</v>
      </c>
      <c r="BK27" s="358">
        <f t="shared" ref="BK27" si="316">$BJ27*AP27</f>
        <v>0</v>
      </c>
      <c r="BL27" s="356">
        <f t="shared" ref="BL27" si="317">$BJ27*AQ27</f>
        <v>0</v>
      </c>
      <c r="BM27" s="356">
        <f t="shared" ref="BM27" si="318">$BJ27*AR27</f>
        <v>0</v>
      </c>
      <c r="BN27" s="356">
        <f t="shared" ref="BN27" si="319">$BJ27*AS27</f>
        <v>0</v>
      </c>
      <c r="BO27" s="356">
        <f t="shared" ref="BO27" si="320">$BJ27*AT27</f>
        <v>0</v>
      </c>
      <c r="BP27" s="356">
        <f t="shared" ref="BP27" si="321">$BJ27*AU27</f>
        <v>0</v>
      </c>
      <c r="BQ27" s="356">
        <f t="shared" ref="BQ27" si="322">$BJ27*AV27</f>
        <v>0</v>
      </c>
      <c r="BR27" s="356">
        <f t="shared" ref="BR27" si="323">$BJ27*AW27</f>
        <v>0</v>
      </c>
      <c r="BS27" s="356">
        <f t="shared" ref="BS27" si="324">$BJ27*AX27</f>
        <v>0</v>
      </c>
      <c r="BT27" s="357">
        <f t="shared" ref="BT27" si="325">$BJ27*AY27</f>
        <v>0</v>
      </c>
      <c r="BU27" s="358">
        <f t="shared" ref="BU27" si="326">$BJ27*AZ27</f>
        <v>0</v>
      </c>
      <c r="BV27" s="356">
        <f t="shared" ref="BV27" si="327">$BJ27*BA27</f>
        <v>0</v>
      </c>
      <c r="BW27" s="356">
        <f t="shared" ref="BW27" si="328">$BJ27*BB27</f>
        <v>0</v>
      </c>
      <c r="BX27" s="356">
        <f t="shared" ref="BX27" si="329">$BJ27*BC27</f>
        <v>0</v>
      </c>
      <c r="BY27" s="356">
        <f t="shared" ref="BY27" si="330">$BJ27*BD27</f>
        <v>0</v>
      </c>
      <c r="BZ27" s="356">
        <f t="shared" ref="BZ27" si="331">$BJ27*BE27</f>
        <v>0</v>
      </c>
      <c r="CA27" s="356">
        <f t="shared" ref="CA27" si="332">$BJ27*BF27</f>
        <v>0</v>
      </c>
      <c r="CB27" s="356">
        <f t="shared" ref="CB27" si="333">$BJ27*BG27</f>
        <v>0</v>
      </c>
      <c r="CC27" s="356">
        <f t="shared" ref="CC27" si="334">$BJ27*BH27</f>
        <v>0</v>
      </c>
      <c r="CD27" s="357">
        <f t="shared" ref="CD27" si="335">$BJ27*BI27</f>
        <v>0</v>
      </c>
      <c r="CE27" s="395">
        <f>IF(N27="Nemení sa",1,0)</f>
        <v>0</v>
      </c>
      <c r="CF27" s="358">
        <f>AG27*$CE27</f>
        <v>0</v>
      </c>
      <c r="CG27" s="356">
        <f>AI27*$CE27</f>
        <v>0</v>
      </c>
      <c r="CH27" s="356">
        <f>AK27*$CE27</f>
        <v>0</v>
      </c>
      <c r="CI27" s="356">
        <f>AM27*$CE27</f>
        <v>0</v>
      </c>
      <c r="CJ27" s="357">
        <f>AO27*$CE27</f>
        <v>0</v>
      </c>
      <c r="CK27" s="396">
        <f t="shared" ref="CK27" si="336">SUM(CF27:CJ29)</f>
        <v>0</v>
      </c>
      <c r="CL27" s="397">
        <f>IF(F27=vstupy!B$42,"1",0)</f>
        <v>0</v>
      </c>
      <c r="CM27" s="358">
        <f t="shared" ref="CM27:CV27" si="337">IF($CL27="1",AP27,0)</f>
        <v>0</v>
      </c>
      <c r="CN27" s="356">
        <f t="shared" si="337"/>
        <v>0</v>
      </c>
      <c r="CO27" s="356">
        <f t="shared" si="337"/>
        <v>0</v>
      </c>
      <c r="CP27" s="356">
        <f t="shared" si="337"/>
        <v>0</v>
      </c>
      <c r="CQ27" s="356">
        <f t="shared" si="337"/>
        <v>0</v>
      </c>
      <c r="CR27" s="356">
        <f t="shared" si="337"/>
        <v>0</v>
      </c>
      <c r="CS27" s="356">
        <f t="shared" si="337"/>
        <v>0</v>
      </c>
      <c r="CT27" s="356">
        <f t="shared" si="337"/>
        <v>0</v>
      </c>
      <c r="CU27" s="356">
        <f t="shared" si="337"/>
        <v>0</v>
      </c>
      <c r="CV27" s="357">
        <f t="shared" si="337"/>
        <v>0</v>
      </c>
      <c r="CW27" s="355">
        <f>CP27+CT27+CV27</f>
        <v>0</v>
      </c>
      <c r="CX27" s="355">
        <f t="shared" ref="CX27" si="338">CN27+CR27</f>
        <v>0</v>
      </c>
      <c r="CY27" s="358">
        <f t="shared" ref="CY27:DH27" si="339">IF($CL27="1",AZ27,0)</f>
        <v>0</v>
      </c>
      <c r="CZ27" s="356">
        <f t="shared" si="339"/>
        <v>0</v>
      </c>
      <c r="DA27" s="356">
        <f t="shared" si="339"/>
        <v>0</v>
      </c>
      <c r="DB27" s="356">
        <f t="shared" si="339"/>
        <v>0</v>
      </c>
      <c r="DC27" s="356">
        <f t="shared" si="339"/>
        <v>0</v>
      </c>
      <c r="DD27" s="356">
        <f t="shared" si="339"/>
        <v>0</v>
      </c>
      <c r="DE27" s="356">
        <f t="shared" si="339"/>
        <v>0</v>
      </c>
      <c r="DF27" s="356">
        <f t="shared" si="339"/>
        <v>0</v>
      </c>
      <c r="DG27" s="356">
        <f t="shared" si="339"/>
        <v>0</v>
      </c>
      <c r="DH27" s="357">
        <f t="shared" si="339"/>
        <v>0</v>
      </c>
      <c r="DI27" s="352">
        <f>DB27+DF27+DH27</f>
        <v>0</v>
      </c>
      <c r="DJ27" s="352">
        <f t="shared" ref="DJ27" si="340">CZ27+DD27</f>
        <v>0</v>
      </c>
      <c r="DK27" s="393">
        <f>IF(CE27=0,1,0)</f>
        <v>1</v>
      </c>
      <c r="DL27" s="393">
        <f>IFERROR(IF($AF27="N",AH27+AJ27+AL27+AN27,AF27+AH27+AJ27+AL27+AN27),0)*$DK27</f>
        <v>0</v>
      </c>
      <c r="DM27" s="393">
        <f>(AG27+AI27+AK27+AM27+AO27)*$DK27</f>
        <v>0</v>
      </c>
      <c r="DN27" s="393">
        <f>AS27+AW27+AY27-CW27</f>
        <v>0</v>
      </c>
      <c r="DO27" s="393">
        <f>BC27+BG27+BI27-DI27</f>
        <v>0</v>
      </c>
      <c r="DP27" s="393">
        <f>DN27+DO27</f>
        <v>0</v>
      </c>
      <c r="DQ27" s="392" t="str">
        <f>IF(OR(F27=vstupy!B$40,F27=vstupy!B$41,F27=vstupy!B$42,),"0","1")</f>
        <v>0</v>
      </c>
      <c r="DR27" s="358">
        <f>IF($DQ27="1",AQ27,"0")+CF27</f>
        <v>0</v>
      </c>
      <c r="DS27" s="356">
        <f>IF($DQ27="1",AS27,"0")+CG27</f>
        <v>0</v>
      </c>
      <c r="DT27" s="356">
        <f>IF($DQ27="1",AU27,"0")+CH27</f>
        <v>0</v>
      </c>
      <c r="DU27" s="356">
        <f>IF($DQ27="1",AW27,"0")+CI27</f>
        <v>0</v>
      </c>
      <c r="DV27" s="357">
        <f>IF($DQ27="1",AY27,"0")+CJ27</f>
        <v>0</v>
      </c>
      <c r="DW27" s="423">
        <f t="shared" ref="DW27" si="341">SUM(DR27:DV29)</f>
        <v>0</v>
      </c>
      <c r="DX27" s="358" t="str">
        <f t="shared" ref="DX27" si="342">IF($DQ27="1",BA27,"0")</f>
        <v>0</v>
      </c>
      <c r="DY27" s="356" t="str">
        <f t="shared" ref="DY27" si="343">IF($DQ27="1",BC27,"0")</f>
        <v>0</v>
      </c>
      <c r="DZ27" s="356" t="str">
        <f t="shared" ref="DZ27" si="344">IF($DQ27="1",BE27,"0")</f>
        <v>0</v>
      </c>
      <c r="EA27" s="356" t="str">
        <f>IF($DQ27="1",BG27,"0")</f>
        <v>0</v>
      </c>
      <c r="EB27" s="357" t="str">
        <f>IF($DQ27="1",BI27,"0")</f>
        <v>0</v>
      </c>
      <c r="EC27" s="423">
        <f t="shared" ref="EC27" si="345">SUM(DX27:EB29)</f>
        <v>0</v>
      </c>
      <c r="ED27" s="424">
        <f>EC27+DW27</f>
        <v>0</v>
      </c>
    </row>
    <row r="28" spans="2:134" ht="12.6" customHeight="1" x14ac:dyDescent="0.25">
      <c r="B28" s="433"/>
      <c r="C28" s="488"/>
      <c r="D28" s="413"/>
      <c r="E28" s="413"/>
      <c r="F28" s="458"/>
      <c r="G28" s="449"/>
      <c r="H28" s="475"/>
      <c r="I28" s="475"/>
      <c r="J28" s="288"/>
      <c r="K28" s="235"/>
      <c r="L28" s="413"/>
      <c r="M28" s="456"/>
      <c r="N28" s="458"/>
      <c r="O28" s="413"/>
      <c r="P28" s="411"/>
      <c r="Q28" s="391"/>
      <c r="R28" s="244"/>
      <c r="S28" s="410"/>
      <c r="T28" s="416"/>
      <c r="U28" s="391"/>
      <c r="V28" s="244"/>
      <c r="W28" s="245"/>
      <c r="X28" s="174" t="s">
        <v>157</v>
      </c>
      <c r="Y28" s="188" t="s">
        <v>152</v>
      </c>
      <c r="Z28" s="185">
        <f>VLOOKUP($X28,vstupy!$B$18:$F$31,MATCH($Y28,vstupy!$B$17:$F$17,0),0)</f>
        <v>0</v>
      </c>
      <c r="AA28" s="121" t="s">
        <v>158</v>
      </c>
      <c r="AB28" s="185">
        <f>VLOOKUP($AA28,[1]vstupy!$B$34:$C$36,2,FALSE)</f>
        <v>0</v>
      </c>
      <c r="AC28" s="185">
        <f t="shared" si="290"/>
        <v>0</v>
      </c>
      <c r="AD28" s="466"/>
      <c r="AE28" s="435"/>
      <c r="AF28" s="451"/>
      <c r="AG28" s="382"/>
      <c r="AH28" s="382"/>
      <c r="AI28" s="382"/>
      <c r="AJ28" s="444"/>
      <c r="AK28" s="382"/>
      <c r="AL28" s="382"/>
      <c r="AM28" s="389"/>
      <c r="AN28" s="382"/>
      <c r="AO28" s="384"/>
      <c r="AP28" s="358"/>
      <c r="AQ28" s="356"/>
      <c r="AR28" s="356"/>
      <c r="AS28" s="356"/>
      <c r="AT28" s="356"/>
      <c r="AU28" s="356"/>
      <c r="AV28" s="356"/>
      <c r="AW28" s="356"/>
      <c r="AX28" s="356"/>
      <c r="AY28" s="356"/>
      <c r="AZ28" s="356"/>
      <c r="BA28" s="356"/>
      <c r="BB28" s="356"/>
      <c r="BC28" s="356"/>
      <c r="BD28" s="356"/>
      <c r="BE28" s="356"/>
      <c r="BF28" s="356"/>
      <c r="BG28" s="356"/>
      <c r="BH28" s="356"/>
      <c r="BI28" s="502"/>
      <c r="BJ28" s="355"/>
      <c r="BK28" s="358"/>
      <c r="BL28" s="356"/>
      <c r="BM28" s="356"/>
      <c r="BN28" s="356"/>
      <c r="BO28" s="356"/>
      <c r="BP28" s="356"/>
      <c r="BQ28" s="356"/>
      <c r="BR28" s="356"/>
      <c r="BS28" s="356"/>
      <c r="BT28" s="357"/>
      <c r="BU28" s="358"/>
      <c r="BV28" s="356"/>
      <c r="BW28" s="356"/>
      <c r="BX28" s="356"/>
      <c r="BY28" s="356"/>
      <c r="BZ28" s="356"/>
      <c r="CA28" s="356"/>
      <c r="CB28" s="356"/>
      <c r="CC28" s="356"/>
      <c r="CD28" s="357"/>
      <c r="CE28" s="395"/>
      <c r="CF28" s="358"/>
      <c r="CG28" s="356"/>
      <c r="CH28" s="356"/>
      <c r="CI28" s="356"/>
      <c r="CJ28" s="357"/>
      <c r="CK28" s="396"/>
      <c r="CL28" s="398"/>
      <c r="CM28" s="358"/>
      <c r="CN28" s="356"/>
      <c r="CO28" s="356"/>
      <c r="CP28" s="356"/>
      <c r="CQ28" s="356"/>
      <c r="CR28" s="356"/>
      <c r="CS28" s="356"/>
      <c r="CT28" s="356"/>
      <c r="CU28" s="356"/>
      <c r="CV28" s="357"/>
      <c r="CW28" s="355"/>
      <c r="CX28" s="355"/>
      <c r="CY28" s="358"/>
      <c r="CZ28" s="356"/>
      <c r="DA28" s="356"/>
      <c r="DB28" s="356"/>
      <c r="DC28" s="356"/>
      <c r="DD28" s="356"/>
      <c r="DE28" s="356"/>
      <c r="DF28" s="356"/>
      <c r="DG28" s="356"/>
      <c r="DH28" s="357"/>
      <c r="DI28" s="352"/>
      <c r="DJ28" s="352"/>
      <c r="DK28" s="393"/>
      <c r="DL28" s="393"/>
      <c r="DM28" s="393"/>
      <c r="DN28" s="393"/>
      <c r="DO28" s="393"/>
      <c r="DP28" s="393"/>
      <c r="DQ28" s="392"/>
      <c r="DR28" s="358"/>
      <c r="DS28" s="356"/>
      <c r="DT28" s="356"/>
      <c r="DU28" s="356"/>
      <c r="DV28" s="357"/>
      <c r="DW28" s="423"/>
      <c r="DX28" s="358"/>
      <c r="DY28" s="356"/>
      <c r="DZ28" s="356"/>
      <c r="EA28" s="356"/>
      <c r="EB28" s="357"/>
      <c r="EC28" s="423"/>
      <c r="ED28" s="424"/>
    </row>
    <row r="29" spans="2:134" ht="12.6" customHeight="1" x14ac:dyDescent="0.25">
      <c r="B29" s="433"/>
      <c r="C29" s="489"/>
      <c r="D29" s="413"/>
      <c r="E29" s="413"/>
      <c r="F29" s="459"/>
      <c r="G29" s="449"/>
      <c r="H29" s="476"/>
      <c r="I29" s="476"/>
      <c r="J29" s="289"/>
      <c r="K29" s="236"/>
      <c r="L29" s="413"/>
      <c r="M29" s="456"/>
      <c r="N29" s="459"/>
      <c r="O29" s="413"/>
      <c r="P29" s="411"/>
      <c r="Q29" s="391"/>
      <c r="R29" s="246"/>
      <c r="S29" s="410"/>
      <c r="T29" s="416"/>
      <c r="U29" s="391"/>
      <c r="V29" s="246"/>
      <c r="W29" s="247"/>
      <c r="X29" s="174" t="s">
        <v>157</v>
      </c>
      <c r="Y29" s="188" t="s">
        <v>152</v>
      </c>
      <c r="Z29" s="185">
        <f>VLOOKUP($X29,vstupy!$B$18:$F$31,MATCH($Y29,vstupy!$B$17:$F$17,0),0)</f>
        <v>0</v>
      </c>
      <c r="AA29" s="121" t="s">
        <v>158</v>
      </c>
      <c r="AB29" s="185">
        <f>VLOOKUP($AA29,[1]vstupy!$B$34:$C$36,2,FALSE)</f>
        <v>0</v>
      </c>
      <c r="AC29" s="185">
        <f t="shared" si="290"/>
        <v>0</v>
      </c>
      <c r="AD29" s="467"/>
      <c r="AE29" s="436"/>
      <c r="AF29" s="451"/>
      <c r="AG29" s="382"/>
      <c r="AH29" s="382"/>
      <c r="AI29" s="382"/>
      <c r="AJ29" s="388"/>
      <c r="AK29" s="382"/>
      <c r="AL29" s="382"/>
      <c r="AM29" s="381"/>
      <c r="AN29" s="382"/>
      <c r="AO29" s="384"/>
      <c r="AP29" s="358"/>
      <c r="AQ29" s="356"/>
      <c r="AR29" s="356"/>
      <c r="AS29" s="356"/>
      <c r="AT29" s="356"/>
      <c r="AU29" s="356"/>
      <c r="AV29" s="356"/>
      <c r="AW29" s="356"/>
      <c r="AX29" s="356"/>
      <c r="AY29" s="356"/>
      <c r="AZ29" s="356"/>
      <c r="BA29" s="356"/>
      <c r="BB29" s="356"/>
      <c r="BC29" s="356"/>
      <c r="BD29" s="356"/>
      <c r="BE29" s="356"/>
      <c r="BF29" s="356"/>
      <c r="BG29" s="356"/>
      <c r="BH29" s="356"/>
      <c r="BI29" s="502"/>
      <c r="BJ29" s="355"/>
      <c r="BK29" s="358"/>
      <c r="BL29" s="356"/>
      <c r="BM29" s="356"/>
      <c r="BN29" s="356"/>
      <c r="BO29" s="356"/>
      <c r="BP29" s="356"/>
      <c r="BQ29" s="356"/>
      <c r="BR29" s="356"/>
      <c r="BS29" s="356"/>
      <c r="BT29" s="357"/>
      <c r="BU29" s="358"/>
      <c r="BV29" s="356"/>
      <c r="BW29" s="356"/>
      <c r="BX29" s="356"/>
      <c r="BY29" s="356"/>
      <c r="BZ29" s="356"/>
      <c r="CA29" s="356"/>
      <c r="CB29" s="356"/>
      <c r="CC29" s="356"/>
      <c r="CD29" s="357"/>
      <c r="CE29" s="395"/>
      <c r="CF29" s="358"/>
      <c r="CG29" s="356"/>
      <c r="CH29" s="356"/>
      <c r="CI29" s="356"/>
      <c r="CJ29" s="357"/>
      <c r="CK29" s="396"/>
      <c r="CL29" s="399"/>
      <c r="CM29" s="358"/>
      <c r="CN29" s="356"/>
      <c r="CO29" s="356"/>
      <c r="CP29" s="356"/>
      <c r="CQ29" s="356"/>
      <c r="CR29" s="356"/>
      <c r="CS29" s="356"/>
      <c r="CT29" s="356"/>
      <c r="CU29" s="356"/>
      <c r="CV29" s="357"/>
      <c r="CW29" s="355"/>
      <c r="CX29" s="355"/>
      <c r="CY29" s="358"/>
      <c r="CZ29" s="356"/>
      <c r="DA29" s="356"/>
      <c r="DB29" s="356"/>
      <c r="DC29" s="356"/>
      <c r="DD29" s="356"/>
      <c r="DE29" s="356"/>
      <c r="DF29" s="356"/>
      <c r="DG29" s="356"/>
      <c r="DH29" s="357"/>
      <c r="DI29" s="352"/>
      <c r="DJ29" s="352"/>
      <c r="DK29" s="393"/>
      <c r="DL29" s="393"/>
      <c r="DM29" s="393"/>
      <c r="DN29" s="393"/>
      <c r="DO29" s="393"/>
      <c r="DP29" s="393"/>
      <c r="DQ29" s="392"/>
      <c r="DR29" s="358"/>
      <c r="DS29" s="356"/>
      <c r="DT29" s="356"/>
      <c r="DU29" s="356"/>
      <c r="DV29" s="357"/>
      <c r="DW29" s="423"/>
      <c r="DX29" s="358"/>
      <c r="DY29" s="356"/>
      <c r="DZ29" s="356"/>
      <c r="EA29" s="356"/>
      <c r="EB29" s="357"/>
      <c r="EC29" s="423"/>
      <c r="ED29" s="424"/>
    </row>
    <row r="30" spans="2:134" ht="12.6" customHeight="1" x14ac:dyDescent="0.25">
      <c r="B30" s="432">
        <v>8</v>
      </c>
      <c r="C30" s="452"/>
      <c r="D30" s="414"/>
      <c r="E30" s="414"/>
      <c r="F30" s="445" t="s">
        <v>212</v>
      </c>
      <c r="G30" s="450"/>
      <c r="H30" s="462" t="str">
        <f t="shared" ref="H30" si="346">IF($F30="3e)  Skoršia transpozícia  - zavedenie transpozície pred termínom ktorý určuje smernica EÚ. "," ","")</f>
        <v/>
      </c>
      <c r="I30" s="462" t="str">
        <f t="shared" ref="I30" si="347">IF($F30="3e)  Skoršia transpozícia  - zavedenie transpozície pred termínom ktorý určuje smernica EÚ. ",$H30,"NA")</f>
        <v>NA</v>
      </c>
      <c r="J30" s="296">
        <f>IF(I30&gt;12,1,I30/12)</f>
        <v>1</v>
      </c>
      <c r="K30" s="297"/>
      <c r="L30" s="414"/>
      <c r="M30" s="455">
        <f>IF(L30="N",0,L30)</f>
        <v>0</v>
      </c>
      <c r="N30" s="445" t="s">
        <v>212</v>
      </c>
      <c r="O30" s="414"/>
      <c r="P30" s="412"/>
      <c r="Q30" s="390" t="s">
        <v>36</v>
      </c>
      <c r="R30" s="298">
        <f>VLOOKUP(Q30,[1]vstupy!$B$3:$C$15,2,FALSE)</f>
        <v>0</v>
      </c>
      <c r="S30" s="409"/>
      <c r="T30" s="415"/>
      <c r="U30" s="390" t="s">
        <v>36</v>
      </c>
      <c r="V30" s="298">
        <f>VLOOKUP(U30,[1]vstupy!$B$3:$C$15,2,FALSE)</f>
        <v>0</v>
      </c>
      <c r="W30" s="299"/>
      <c r="X30" s="292" t="s">
        <v>157</v>
      </c>
      <c r="Y30" s="293" t="s">
        <v>152</v>
      </c>
      <c r="Z30" s="294">
        <f>VLOOKUP($X30,vstupy!$B$18:$F$31,MATCH($Y30,vstupy!$B$17:$F$17,0),0)</f>
        <v>0</v>
      </c>
      <c r="AA30" s="295" t="s">
        <v>158</v>
      </c>
      <c r="AB30" s="294">
        <f>VLOOKUP($AA30,[1]vstupy!$B$34:$C$36,2,FALSE)</f>
        <v>0</v>
      </c>
      <c r="AC30" s="294">
        <f t="shared" si="290"/>
        <v>0</v>
      </c>
      <c r="AD30" s="440" t="s">
        <v>36</v>
      </c>
      <c r="AE30" s="434">
        <f>VLOOKUP(AD30,vstupy!$B$3:$C$15,2,FALSE)</f>
        <v>0</v>
      </c>
      <c r="AF30" s="451" t="str">
        <f>IFERROR(IF(M30=0,"N",O30/L30*J30),0)</f>
        <v>N</v>
      </c>
      <c r="AG30" s="381">
        <f>O30*J30</f>
        <v>0</v>
      </c>
      <c r="AH30" s="388">
        <f t="shared" ref="AH30" si="348">P30*R30*J30</f>
        <v>0</v>
      </c>
      <c r="AI30" s="381">
        <f t="shared" ref="AI30" si="349">IFERROR(AH30*M30,0)</f>
        <v>0</v>
      </c>
      <c r="AJ30" s="388" t="str">
        <f t="shared" si="177"/>
        <v>N</v>
      </c>
      <c r="AK30" s="381">
        <f t="shared" ref="AK30" si="350">S30*J30</f>
        <v>0</v>
      </c>
      <c r="AL30" s="381">
        <f>T30*V30*J30</f>
        <v>0</v>
      </c>
      <c r="AM30" s="387">
        <f t="shared" ref="AM30" si="351">IFERROR(AL30*M30,0)</f>
        <v>0</v>
      </c>
      <c r="AN30" s="381">
        <f t="shared" ref="AN30" si="352">IF(W30&gt;0,IF(AE30&gt;0,($G$5/160)*(W30/60)*AE30*J30,0),IF(AE30&gt;0,($G$5/160)*((AC30+AC31+AC32)/60)*AE30*J30,0))</f>
        <v>0</v>
      </c>
      <c r="AO30" s="383">
        <f>IFERROR(AN30*M30,0)</f>
        <v>0</v>
      </c>
      <c r="AP30" s="358">
        <f t="shared" ref="AP30" si="353">IF($N30="In (zvyšuje náklady)",AF30,0)</f>
        <v>0</v>
      </c>
      <c r="AQ30" s="356">
        <f t="shared" ref="AQ30" si="354">IF($N30="In (zvyšuje náklady)",AG30,0)</f>
        <v>0</v>
      </c>
      <c r="AR30" s="356">
        <f t="shared" ref="AR30" si="355">IF($N30="In (zvyšuje náklady)",AH30,0)</f>
        <v>0</v>
      </c>
      <c r="AS30" s="356">
        <f t="shared" ref="AS30" si="356">IF($N30="In (zvyšuje náklady)",AI30,0)</f>
        <v>0</v>
      </c>
      <c r="AT30" s="356">
        <f t="shared" ref="AT30" si="357">IF($N30="In (zvyšuje náklady)",AJ30,0)</f>
        <v>0</v>
      </c>
      <c r="AU30" s="356">
        <f t="shared" ref="AU30" si="358">IF($N30="In (zvyšuje náklady)",AK30,0)</f>
        <v>0</v>
      </c>
      <c r="AV30" s="356">
        <f t="shared" ref="AV30" si="359">IF($N30="In (zvyšuje náklady)",AL30,0)</f>
        <v>0</v>
      </c>
      <c r="AW30" s="356">
        <f t="shared" ref="AW30" si="360">IF($N30="In (zvyšuje náklady)",AM30,0)</f>
        <v>0</v>
      </c>
      <c r="AX30" s="356">
        <f t="shared" ref="AX30" si="361">IF($N30="In (zvyšuje náklady)",AN30,0)</f>
        <v>0</v>
      </c>
      <c r="AY30" s="356">
        <f t="shared" ref="AY30" si="362">IF($N30="In (zvyšuje náklady)",AO30,0)</f>
        <v>0</v>
      </c>
      <c r="AZ30" s="356" t="str">
        <f t="shared" ref="AZ30" si="363">IF($N30="Out (znižuje náklady)",AF30,"0")</f>
        <v>0</v>
      </c>
      <c r="BA30" s="356" t="str">
        <f t="shared" ref="BA30" si="364">IF($N30="Out (znižuje náklady)",AG30,"0")</f>
        <v>0</v>
      </c>
      <c r="BB30" s="356" t="str">
        <f t="shared" ref="BB30" si="365">IF($N30="Out (znižuje náklady)",AH30,"0")</f>
        <v>0</v>
      </c>
      <c r="BC30" s="356" t="str">
        <f t="shared" ref="BC30" si="366">IF($N30="Out (znižuje náklady)",AI30,"0")</f>
        <v>0</v>
      </c>
      <c r="BD30" s="356" t="str">
        <f t="shared" ref="BD30" si="367">IF($N30="Out (znižuje náklady)",AJ30,"0")</f>
        <v>0</v>
      </c>
      <c r="BE30" s="356" t="str">
        <f t="shared" ref="BE30" si="368">IF($N30="Out (znižuje náklady)",AK30,"0")</f>
        <v>0</v>
      </c>
      <c r="BF30" s="356" t="str">
        <f t="shared" ref="BF30" si="369">IF($N30="Out (znižuje náklady)",AL30,"0")</f>
        <v>0</v>
      </c>
      <c r="BG30" s="356" t="str">
        <f t="shared" ref="BG30" si="370">IF($N30="Out (znižuje náklady)",AM30,"0")</f>
        <v>0</v>
      </c>
      <c r="BH30" s="356" t="str">
        <f t="shared" ref="BH30" si="371">IF($N30="Out (znižuje náklady)",AN30,"0")</f>
        <v>0</v>
      </c>
      <c r="BI30" s="502" t="str">
        <f t="shared" ref="BI30" si="372">IF($N30="Out (znižuje náklady)",AO30,"0")</f>
        <v>0</v>
      </c>
      <c r="BJ30" s="355">
        <f>IF(F30=vstupy!$B$47,0,1)</f>
        <v>1</v>
      </c>
      <c r="BK30" s="358">
        <f t="shared" ref="BK30" si="373">$BJ30*AP30</f>
        <v>0</v>
      </c>
      <c r="BL30" s="356">
        <f t="shared" ref="BL30" si="374">$BJ30*AQ30</f>
        <v>0</v>
      </c>
      <c r="BM30" s="356">
        <f t="shared" ref="BM30" si="375">$BJ30*AR30</f>
        <v>0</v>
      </c>
      <c r="BN30" s="356">
        <f t="shared" ref="BN30" si="376">$BJ30*AS30</f>
        <v>0</v>
      </c>
      <c r="BO30" s="356">
        <f t="shared" ref="BO30" si="377">$BJ30*AT30</f>
        <v>0</v>
      </c>
      <c r="BP30" s="356">
        <f t="shared" ref="BP30" si="378">$BJ30*AU30</f>
        <v>0</v>
      </c>
      <c r="BQ30" s="356">
        <f t="shared" ref="BQ30" si="379">$BJ30*AV30</f>
        <v>0</v>
      </c>
      <c r="BR30" s="356">
        <f t="shared" ref="BR30" si="380">$BJ30*AW30</f>
        <v>0</v>
      </c>
      <c r="BS30" s="356">
        <f t="shared" ref="BS30" si="381">$BJ30*AX30</f>
        <v>0</v>
      </c>
      <c r="BT30" s="357">
        <f t="shared" ref="BT30" si="382">$BJ30*AY30</f>
        <v>0</v>
      </c>
      <c r="BU30" s="358">
        <f t="shared" ref="BU30" si="383">$BJ30*AZ30</f>
        <v>0</v>
      </c>
      <c r="BV30" s="356">
        <f t="shared" ref="BV30" si="384">$BJ30*BA30</f>
        <v>0</v>
      </c>
      <c r="BW30" s="356">
        <f t="shared" ref="BW30" si="385">$BJ30*BB30</f>
        <v>0</v>
      </c>
      <c r="BX30" s="356">
        <f t="shared" ref="BX30" si="386">$BJ30*BC30</f>
        <v>0</v>
      </c>
      <c r="BY30" s="356">
        <f t="shared" ref="BY30" si="387">$BJ30*BD30</f>
        <v>0</v>
      </c>
      <c r="BZ30" s="356">
        <f t="shared" ref="BZ30" si="388">$BJ30*BE30</f>
        <v>0</v>
      </c>
      <c r="CA30" s="356">
        <f t="shared" ref="CA30" si="389">$BJ30*BF30</f>
        <v>0</v>
      </c>
      <c r="CB30" s="356">
        <f t="shared" ref="CB30" si="390">$BJ30*BG30</f>
        <v>0</v>
      </c>
      <c r="CC30" s="356">
        <f t="shared" ref="CC30" si="391">$BJ30*BH30</f>
        <v>0</v>
      </c>
      <c r="CD30" s="357">
        <f t="shared" ref="CD30" si="392">$BJ30*BI30</f>
        <v>0</v>
      </c>
      <c r="CE30" s="395">
        <f>IF(N30="Nemení sa",1,0)</f>
        <v>0</v>
      </c>
      <c r="CF30" s="358">
        <f>AG30*$CE30</f>
        <v>0</v>
      </c>
      <c r="CG30" s="356">
        <f>AI30*$CE30</f>
        <v>0</v>
      </c>
      <c r="CH30" s="356">
        <f>AK30*$CE30</f>
        <v>0</v>
      </c>
      <c r="CI30" s="356">
        <f>AM30*$CE30</f>
        <v>0</v>
      </c>
      <c r="CJ30" s="357">
        <f>AO30*$CE30</f>
        <v>0</v>
      </c>
      <c r="CK30" s="396">
        <f t="shared" ref="CK30" si="393">SUM(CF30:CJ32)</f>
        <v>0</v>
      </c>
      <c r="CL30" s="397">
        <f>IF(F30=vstupy!B$42,"1",0)</f>
        <v>0</v>
      </c>
      <c r="CM30" s="358">
        <f t="shared" ref="CM30:CV30" si="394">IF($CL30="1",AP30,0)</f>
        <v>0</v>
      </c>
      <c r="CN30" s="356">
        <f t="shared" si="394"/>
        <v>0</v>
      </c>
      <c r="CO30" s="356">
        <f t="shared" si="394"/>
        <v>0</v>
      </c>
      <c r="CP30" s="356">
        <f t="shared" si="394"/>
        <v>0</v>
      </c>
      <c r="CQ30" s="356">
        <f t="shared" si="394"/>
        <v>0</v>
      </c>
      <c r="CR30" s="356">
        <f t="shared" si="394"/>
        <v>0</v>
      </c>
      <c r="CS30" s="356">
        <f t="shared" si="394"/>
        <v>0</v>
      </c>
      <c r="CT30" s="356">
        <f t="shared" si="394"/>
        <v>0</v>
      </c>
      <c r="CU30" s="356">
        <f t="shared" si="394"/>
        <v>0</v>
      </c>
      <c r="CV30" s="357">
        <f t="shared" si="394"/>
        <v>0</v>
      </c>
      <c r="CW30" s="355">
        <f>CP30+CT30+CV30</f>
        <v>0</v>
      </c>
      <c r="CX30" s="355">
        <f t="shared" ref="CX30" si="395">CN30+CR30</f>
        <v>0</v>
      </c>
      <c r="CY30" s="358">
        <f t="shared" ref="CY30:DH30" si="396">IF($CL30="1",AZ30,0)</f>
        <v>0</v>
      </c>
      <c r="CZ30" s="356">
        <f t="shared" si="396"/>
        <v>0</v>
      </c>
      <c r="DA30" s="356">
        <f t="shared" si="396"/>
        <v>0</v>
      </c>
      <c r="DB30" s="356">
        <f t="shared" si="396"/>
        <v>0</v>
      </c>
      <c r="DC30" s="356">
        <f t="shared" si="396"/>
        <v>0</v>
      </c>
      <c r="DD30" s="356">
        <f t="shared" si="396"/>
        <v>0</v>
      </c>
      <c r="DE30" s="356">
        <f t="shared" si="396"/>
        <v>0</v>
      </c>
      <c r="DF30" s="356">
        <f t="shared" si="396"/>
        <v>0</v>
      </c>
      <c r="DG30" s="356">
        <f t="shared" si="396"/>
        <v>0</v>
      </c>
      <c r="DH30" s="357">
        <f t="shared" si="396"/>
        <v>0</v>
      </c>
      <c r="DI30" s="352">
        <f>DB30+DF30+DH30</f>
        <v>0</v>
      </c>
      <c r="DJ30" s="352">
        <f t="shared" ref="DJ30" si="397">CZ30+DD30</f>
        <v>0</v>
      </c>
      <c r="DK30" s="393">
        <f>IF(CE30=0,1,0)</f>
        <v>1</v>
      </c>
      <c r="DL30" s="393">
        <f>IFERROR(IF($AF30="N",AH30+AJ30+AL30+AN30,AF30+AH30+AJ30+AL30+AN30),0)*$DK30</f>
        <v>0</v>
      </c>
      <c r="DM30" s="393">
        <f>(AG30+AI30+AK30+AM30+AO30)*$DK30</f>
        <v>0</v>
      </c>
      <c r="DN30" s="393">
        <f>AS30+AW30+AY30-CW30</f>
        <v>0</v>
      </c>
      <c r="DO30" s="393">
        <f>BC30+BG30+BI30-DI30</f>
        <v>0</v>
      </c>
      <c r="DP30" s="393">
        <f>DN30+DO30</f>
        <v>0</v>
      </c>
      <c r="DQ30" s="392" t="str">
        <f>IF(OR(F30=vstupy!B$40,F30=vstupy!B$41,F30=vstupy!B$42,),"0","1")</f>
        <v>0</v>
      </c>
      <c r="DR30" s="358">
        <f>IF($DQ30="1",AQ30,"0")+CF30</f>
        <v>0</v>
      </c>
      <c r="DS30" s="356">
        <f>IF($DQ30="1",AS30,"0")+CG30</f>
        <v>0</v>
      </c>
      <c r="DT30" s="356">
        <f>IF($DQ30="1",AU30,"0")+CH30</f>
        <v>0</v>
      </c>
      <c r="DU30" s="356">
        <f>IF($DQ30="1",AW30,"0")+CI30</f>
        <v>0</v>
      </c>
      <c r="DV30" s="357">
        <f>IF($DQ30="1",AY30,"0")+CJ30</f>
        <v>0</v>
      </c>
      <c r="DW30" s="423">
        <f t="shared" ref="DW30" si="398">SUM(DR30:DV32)</f>
        <v>0</v>
      </c>
      <c r="DX30" s="358" t="str">
        <f t="shared" ref="DX30" si="399">IF($DQ30="1",BA30,"0")</f>
        <v>0</v>
      </c>
      <c r="DY30" s="356" t="str">
        <f t="shared" ref="DY30" si="400">IF($DQ30="1",BC30,"0")</f>
        <v>0</v>
      </c>
      <c r="DZ30" s="356" t="str">
        <f t="shared" ref="DZ30" si="401">IF($DQ30="1",BE30,"0")</f>
        <v>0</v>
      </c>
      <c r="EA30" s="356" t="str">
        <f>IF($DQ30="1",BG30,"0")</f>
        <v>0</v>
      </c>
      <c r="EB30" s="357" t="str">
        <f>IF($DQ30="1",BI30,"0")</f>
        <v>0</v>
      </c>
      <c r="EC30" s="423">
        <f t="shared" ref="EC30" si="402">SUM(DX30:EB32)</f>
        <v>0</v>
      </c>
      <c r="ED30" s="424">
        <f>EC30+DW30</f>
        <v>0</v>
      </c>
    </row>
    <row r="31" spans="2:134" ht="12.6" customHeight="1" x14ac:dyDescent="0.25">
      <c r="B31" s="432"/>
      <c r="C31" s="453"/>
      <c r="D31" s="414"/>
      <c r="E31" s="414"/>
      <c r="F31" s="446"/>
      <c r="G31" s="450"/>
      <c r="H31" s="463"/>
      <c r="I31" s="463"/>
      <c r="J31" s="300"/>
      <c r="K31" s="301"/>
      <c r="L31" s="414"/>
      <c r="M31" s="455"/>
      <c r="N31" s="446"/>
      <c r="O31" s="414"/>
      <c r="P31" s="412"/>
      <c r="Q31" s="390"/>
      <c r="R31" s="302"/>
      <c r="S31" s="409"/>
      <c r="T31" s="415"/>
      <c r="U31" s="390"/>
      <c r="V31" s="302"/>
      <c r="W31" s="303"/>
      <c r="X31" s="292" t="s">
        <v>157</v>
      </c>
      <c r="Y31" s="293" t="s">
        <v>152</v>
      </c>
      <c r="Z31" s="294">
        <f>VLOOKUP($X31,vstupy!$B$18:$F$31,MATCH($Y31,vstupy!$B$17:$F$17,0),0)</f>
        <v>0</v>
      </c>
      <c r="AA31" s="295" t="s">
        <v>158</v>
      </c>
      <c r="AB31" s="294">
        <f>VLOOKUP($AA31,[1]vstupy!$B$34:$C$36,2,FALSE)</f>
        <v>0</v>
      </c>
      <c r="AC31" s="294">
        <f t="shared" si="290"/>
        <v>0</v>
      </c>
      <c r="AD31" s="441"/>
      <c r="AE31" s="435"/>
      <c r="AF31" s="451"/>
      <c r="AG31" s="382"/>
      <c r="AH31" s="382"/>
      <c r="AI31" s="382"/>
      <c r="AJ31" s="382"/>
      <c r="AK31" s="382"/>
      <c r="AL31" s="382"/>
      <c r="AM31" s="389"/>
      <c r="AN31" s="382"/>
      <c r="AO31" s="384"/>
      <c r="AP31" s="358"/>
      <c r="AQ31" s="356"/>
      <c r="AR31" s="356"/>
      <c r="AS31" s="356"/>
      <c r="AT31" s="356"/>
      <c r="AU31" s="356"/>
      <c r="AV31" s="356"/>
      <c r="AW31" s="356"/>
      <c r="AX31" s="356"/>
      <c r="AY31" s="356"/>
      <c r="AZ31" s="356"/>
      <c r="BA31" s="356"/>
      <c r="BB31" s="356"/>
      <c r="BC31" s="356"/>
      <c r="BD31" s="356"/>
      <c r="BE31" s="356"/>
      <c r="BF31" s="356"/>
      <c r="BG31" s="356"/>
      <c r="BH31" s="356"/>
      <c r="BI31" s="502"/>
      <c r="BJ31" s="355"/>
      <c r="BK31" s="358"/>
      <c r="BL31" s="356"/>
      <c r="BM31" s="356"/>
      <c r="BN31" s="356"/>
      <c r="BO31" s="356"/>
      <c r="BP31" s="356"/>
      <c r="BQ31" s="356"/>
      <c r="BR31" s="356"/>
      <c r="BS31" s="356"/>
      <c r="BT31" s="357"/>
      <c r="BU31" s="358"/>
      <c r="BV31" s="356"/>
      <c r="BW31" s="356"/>
      <c r="BX31" s="356"/>
      <c r="BY31" s="356"/>
      <c r="BZ31" s="356"/>
      <c r="CA31" s="356"/>
      <c r="CB31" s="356"/>
      <c r="CC31" s="356"/>
      <c r="CD31" s="357"/>
      <c r="CE31" s="395"/>
      <c r="CF31" s="358"/>
      <c r="CG31" s="356"/>
      <c r="CH31" s="356"/>
      <c r="CI31" s="356"/>
      <c r="CJ31" s="357"/>
      <c r="CK31" s="396"/>
      <c r="CL31" s="398"/>
      <c r="CM31" s="358"/>
      <c r="CN31" s="356"/>
      <c r="CO31" s="356"/>
      <c r="CP31" s="356"/>
      <c r="CQ31" s="356"/>
      <c r="CR31" s="356"/>
      <c r="CS31" s="356"/>
      <c r="CT31" s="356"/>
      <c r="CU31" s="356"/>
      <c r="CV31" s="357"/>
      <c r="CW31" s="355"/>
      <c r="CX31" s="355"/>
      <c r="CY31" s="358"/>
      <c r="CZ31" s="356"/>
      <c r="DA31" s="356"/>
      <c r="DB31" s="356"/>
      <c r="DC31" s="356"/>
      <c r="DD31" s="356"/>
      <c r="DE31" s="356"/>
      <c r="DF31" s="356"/>
      <c r="DG31" s="356"/>
      <c r="DH31" s="357"/>
      <c r="DI31" s="352"/>
      <c r="DJ31" s="352"/>
      <c r="DK31" s="393"/>
      <c r="DL31" s="393"/>
      <c r="DM31" s="393"/>
      <c r="DN31" s="393"/>
      <c r="DO31" s="393"/>
      <c r="DP31" s="393"/>
      <c r="DQ31" s="392"/>
      <c r="DR31" s="358"/>
      <c r="DS31" s="356"/>
      <c r="DT31" s="356"/>
      <c r="DU31" s="356"/>
      <c r="DV31" s="357"/>
      <c r="DW31" s="423"/>
      <c r="DX31" s="358"/>
      <c r="DY31" s="356"/>
      <c r="DZ31" s="356"/>
      <c r="EA31" s="356"/>
      <c r="EB31" s="357"/>
      <c r="EC31" s="423"/>
      <c r="ED31" s="424"/>
    </row>
    <row r="32" spans="2:134" ht="12.6" customHeight="1" x14ac:dyDescent="0.25">
      <c r="B32" s="432"/>
      <c r="C32" s="454"/>
      <c r="D32" s="414"/>
      <c r="E32" s="414"/>
      <c r="F32" s="447"/>
      <c r="G32" s="450"/>
      <c r="H32" s="464"/>
      <c r="I32" s="464"/>
      <c r="J32" s="304"/>
      <c r="K32" s="305"/>
      <c r="L32" s="414"/>
      <c r="M32" s="455"/>
      <c r="N32" s="447"/>
      <c r="O32" s="414"/>
      <c r="P32" s="412"/>
      <c r="Q32" s="390"/>
      <c r="R32" s="306"/>
      <c r="S32" s="409"/>
      <c r="T32" s="415"/>
      <c r="U32" s="390"/>
      <c r="V32" s="306"/>
      <c r="W32" s="307"/>
      <c r="X32" s="292" t="s">
        <v>157</v>
      </c>
      <c r="Y32" s="293" t="s">
        <v>152</v>
      </c>
      <c r="Z32" s="294">
        <f>VLOOKUP($X32,vstupy!$B$18:$F$31,MATCH($Y32,vstupy!$B$17:$F$17,0),0)</f>
        <v>0</v>
      </c>
      <c r="AA32" s="295" t="s">
        <v>158</v>
      </c>
      <c r="AB32" s="294">
        <f>VLOOKUP($AA32,[1]vstupy!$B$34:$C$36,2,FALSE)</f>
        <v>0</v>
      </c>
      <c r="AC32" s="294">
        <f t="shared" si="290"/>
        <v>0</v>
      </c>
      <c r="AD32" s="442"/>
      <c r="AE32" s="436"/>
      <c r="AF32" s="451"/>
      <c r="AG32" s="382"/>
      <c r="AH32" s="382"/>
      <c r="AI32" s="382"/>
      <c r="AJ32" s="382"/>
      <c r="AK32" s="382"/>
      <c r="AL32" s="382"/>
      <c r="AM32" s="381"/>
      <c r="AN32" s="382"/>
      <c r="AO32" s="384"/>
      <c r="AP32" s="358"/>
      <c r="AQ32" s="356"/>
      <c r="AR32" s="356"/>
      <c r="AS32" s="356"/>
      <c r="AT32" s="356"/>
      <c r="AU32" s="356"/>
      <c r="AV32" s="356"/>
      <c r="AW32" s="356"/>
      <c r="AX32" s="356"/>
      <c r="AY32" s="356"/>
      <c r="AZ32" s="356"/>
      <c r="BA32" s="356"/>
      <c r="BB32" s="356"/>
      <c r="BC32" s="356"/>
      <c r="BD32" s="356"/>
      <c r="BE32" s="356"/>
      <c r="BF32" s="356"/>
      <c r="BG32" s="356"/>
      <c r="BH32" s="356"/>
      <c r="BI32" s="502"/>
      <c r="BJ32" s="355"/>
      <c r="BK32" s="358"/>
      <c r="BL32" s="356"/>
      <c r="BM32" s="356"/>
      <c r="BN32" s="356"/>
      <c r="BO32" s="356"/>
      <c r="BP32" s="356"/>
      <c r="BQ32" s="356"/>
      <c r="BR32" s="356"/>
      <c r="BS32" s="356"/>
      <c r="BT32" s="357"/>
      <c r="BU32" s="358"/>
      <c r="BV32" s="356"/>
      <c r="BW32" s="356"/>
      <c r="BX32" s="356"/>
      <c r="BY32" s="356"/>
      <c r="BZ32" s="356"/>
      <c r="CA32" s="356"/>
      <c r="CB32" s="356"/>
      <c r="CC32" s="356"/>
      <c r="CD32" s="357"/>
      <c r="CE32" s="395"/>
      <c r="CF32" s="358"/>
      <c r="CG32" s="356"/>
      <c r="CH32" s="356"/>
      <c r="CI32" s="356"/>
      <c r="CJ32" s="357"/>
      <c r="CK32" s="396"/>
      <c r="CL32" s="399"/>
      <c r="CM32" s="358"/>
      <c r="CN32" s="356"/>
      <c r="CO32" s="356"/>
      <c r="CP32" s="356"/>
      <c r="CQ32" s="356"/>
      <c r="CR32" s="356"/>
      <c r="CS32" s="356"/>
      <c r="CT32" s="356"/>
      <c r="CU32" s="356"/>
      <c r="CV32" s="357"/>
      <c r="CW32" s="355"/>
      <c r="CX32" s="355"/>
      <c r="CY32" s="358"/>
      <c r="CZ32" s="356"/>
      <c r="DA32" s="356"/>
      <c r="DB32" s="356"/>
      <c r="DC32" s="356"/>
      <c r="DD32" s="356"/>
      <c r="DE32" s="356"/>
      <c r="DF32" s="356"/>
      <c r="DG32" s="356"/>
      <c r="DH32" s="357"/>
      <c r="DI32" s="352"/>
      <c r="DJ32" s="352"/>
      <c r="DK32" s="393"/>
      <c r="DL32" s="393"/>
      <c r="DM32" s="393"/>
      <c r="DN32" s="393"/>
      <c r="DO32" s="393"/>
      <c r="DP32" s="393"/>
      <c r="DQ32" s="392"/>
      <c r="DR32" s="358"/>
      <c r="DS32" s="356"/>
      <c r="DT32" s="356"/>
      <c r="DU32" s="356"/>
      <c r="DV32" s="357"/>
      <c r="DW32" s="423"/>
      <c r="DX32" s="358"/>
      <c r="DY32" s="356"/>
      <c r="DZ32" s="356"/>
      <c r="EA32" s="356"/>
      <c r="EB32" s="357"/>
      <c r="EC32" s="423"/>
      <c r="ED32" s="424"/>
    </row>
    <row r="33" spans="1:134" ht="12.6" customHeight="1" x14ac:dyDescent="0.25">
      <c r="A33" s="16"/>
      <c r="B33" s="433">
        <f>B30+1</f>
        <v>9</v>
      </c>
      <c r="C33" s="487"/>
      <c r="D33" s="413"/>
      <c r="E33" s="413"/>
      <c r="F33" s="457" t="s">
        <v>212</v>
      </c>
      <c r="G33" s="449"/>
      <c r="H33" s="474" t="str">
        <f t="shared" ref="H33" si="403">IF($F33="3e)  Skoršia transpozícia  - zavedenie transpozície pred termínom ktorý určuje smernica EÚ. "," ","")</f>
        <v/>
      </c>
      <c r="I33" s="474" t="str">
        <f t="shared" ref="I33" si="404">IF($F33="3e)  Skoršia transpozícia  - zavedenie transpozície pred termínom ktorý určuje smernica EÚ. ",$H33,"NA")</f>
        <v>NA</v>
      </c>
      <c r="J33" s="491">
        <f>IF(I33&gt;12,1,I33/12)</f>
        <v>1</v>
      </c>
      <c r="K33" s="457"/>
      <c r="L33" s="413"/>
      <c r="M33" s="456">
        <f>IF(L33="N",0,L33)</f>
        <v>0</v>
      </c>
      <c r="N33" s="457" t="s">
        <v>212</v>
      </c>
      <c r="O33" s="413"/>
      <c r="P33" s="411"/>
      <c r="Q33" s="391" t="s">
        <v>36</v>
      </c>
      <c r="R33" s="386">
        <f>VLOOKUP(Q33,[1]vstupy!$B$3:$C$15,2,FALSE)</f>
        <v>0</v>
      </c>
      <c r="S33" s="411"/>
      <c r="T33" s="416"/>
      <c r="U33" s="391" t="s">
        <v>36</v>
      </c>
      <c r="V33" s="386">
        <f>VLOOKUP(U33,[1]vstupy!$B$3:$C$15,2,FALSE)</f>
        <v>0</v>
      </c>
      <c r="W33" s="411"/>
      <c r="X33" s="174" t="s">
        <v>157</v>
      </c>
      <c r="Y33" s="188" t="s">
        <v>152</v>
      </c>
      <c r="Z33" s="185">
        <f>VLOOKUP($X33,vstupy!$B$18:$F$31,MATCH($Y33,vstupy!$B$17:$F$17,0),0)</f>
        <v>0</v>
      </c>
      <c r="AA33" s="121" t="s">
        <v>158</v>
      </c>
      <c r="AB33" s="185">
        <f>VLOOKUP($AA33,[1]vstupy!$B$34:$C$36,2,FALSE)</f>
        <v>0</v>
      </c>
      <c r="AC33" s="185">
        <f t="shared" si="290"/>
        <v>0</v>
      </c>
      <c r="AD33" s="465" t="s">
        <v>36</v>
      </c>
      <c r="AE33" s="434">
        <f>VLOOKUP(AD33,vstupy!$B$3:$C$15,2,FALSE)</f>
        <v>0</v>
      </c>
      <c r="AF33" s="437" t="str">
        <f>IFERROR(IF(M33=0,"N",O33/L33*J33),0)</f>
        <v>N</v>
      </c>
      <c r="AG33" s="381">
        <f>O33*J33</f>
        <v>0</v>
      </c>
      <c r="AH33" s="388">
        <f t="shared" ref="AH33" si="405">P33*R33*J33</f>
        <v>0</v>
      </c>
      <c r="AI33" s="381">
        <f t="shared" ref="AI33" si="406">IFERROR(AH33*M33,0)</f>
        <v>0</v>
      </c>
      <c r="AJ33" s="388" t="str">
        <f t="shared" si="177"/>
        <v>N</v>
      </c>
      <c r="AK33" s="381">
        <f t="shared" ref="AK33" si="407">S33*J33</f>
        <v>0</v>
      </c>
      <c r="AL33" s="381">
        <f>T33*V33*J33</f>
        <v>0</v>
      </c>
      <c r="AM33" s="387">
        <f t="shared" ref="AM33" si="408">IFERROR(AL33*M33,0)</f>
        <v>0</v>
      </c>
      <c r="AN33" s="381">
        <f t="shared" ref="AN33" si="409">IF(W33&gt;0,IF(AE33&gt;0,($G$5/160)*(W33/60)*AE33*J33,0),IF(AE33&gt;0,($G$5/160)*((AC33+AC34+AC35)/60)*AE33*J33,0))</f>
        <v>0</v>
      </c>
      <c r="AO33" s="383">
        <f>IFERROR(AN33*M33,0)</f>
        <v>0</v>
      </c>
      <c r="AP33" s="358">
        <f t="shared" ref="AP33" si="410">IF($N33="In (zvyšuje náklady)",AF33,0)</f>
        <v>0</v>
      </c>
      <c r="AQ33" s="356">
        <f t="shared" ref="AQ33" si="411">IF($N33="In (zvyšuje náklady)",AG33,0)</f>
        <v>0</v>
      </c>
      <c r="AR33" s="356">
        <f t="shared" ref="AR33" si="412">IF($N33="In (zvyšuje náklady)",AH33,0)</f>
        <v>0</v>
      </c>
      <c r="AS33" s="356">
        <f t="shared" ref="AS33" si="413">IF($N33="In (zvyšuje náklady)",AI33,0)</f>
        <v>0</v>
      </c>
      <c r="AT33" s="356">
        <f t="shared" ref="AT33" si="414">IF($N33="In (zvyšuje náklady)",AJ33,0)</f>
        <v>0</v>
      </c>
      <c r="AU33" s="356">
        <f t="shared" ref="AU33" si="415">IF($N33="In (zvyšuje náklady)",AK33,0)</f>
        <v>0</v>
      </c>
      <c r="AV33" s="356">
        <f t="shared" ref="AV33" si="416">IF($N33="In (zvyšuje náklady)",AL33,0)</f>
        <v>0</v>
      </c>
      <c r="AW33" s="356">
        <f t="shared" ref="AW33" si="417">IF($N33="In (zvyšuje náklady)",AM33,0)</f>
        <v>0</v>
      </c>
      <c r="AX33" s="356">
        <f t="shared" ref="AX33" si="418">IF($N33="In (zvyšuje náklady)",AN33,0)</f>
        <v>0</v>
      </c>
      <c r="AY33" s="356">
        <f t="shared" ref="AY33" si="419">IF($N33="In (zvyšuje náklady)",AO33,0)</f>
        <v>0</v>
      </c>
      <c r="AZ33" s="356" t="str">
        <f t="shared" ref="AZ33" si="420">IF($N33="Out (znižuje náklady)",AF33,"0")</f>
        <v>0</v>
      </c>
      <c r="BA33" s="356" t="str">
        <f t="shared" ref="BA33" si="421">IF($N33="Out (znižuje náklady)",AG33,"0")</f>
        <v>0</v>
      </c>
      <c r="BB33" s="356" t="str">
        <f t="shared" ref="BB33" si="422">IF($N33="Out (znižuje náklady)",AH33,"0")</f>
        <v>0</v>
      </c>
      <c r="BC33" s="356" t="str">
        <f t="shared" ref="BC33" si="423">IF($N33="Out (znižuje náklady)",AI33,"0")</f>
        <v>0</v>
      </c>
      <c r="BD33" s="356" t="str">
        <f t="shared" ref="BD33" si="424">IF($N33="Out (znižuje náklady)",AJ33,"0")</f>
        <v>0</v>
      </c>
      <c r="BE33" s="356" t="str">
        <f t="shared" ref="BE33" si="425">IF($N33="Out (znižuje náklady)",AK33,"0")</f>
        <v>0</v>
      </c>
      <c r="BF33" s="356" t="str">
        <f t="shared" ref="BF33" si="426">IF($N33="Out (znižuje náklady)",AL33,"0")</f>
        <v>0</v>
      </c>
      <c r="BG33" s="356" t="str">
        <f t="shared" ref="BG33" si="427">IF($N33="Out (znižuje náklady)",AM33,"0")</f>
        <v>0</v>
      </c>
      <c r="BH33" s="356" t="str">
        <f t="shared" ref="BH33" si="428">IF($N33="Out (znižuje náklady)",AN33,"0")</f>
        <v>0</v>
      </c>
      <c r="BI33" s="502" t="str">
        <f t="shared" ref="BI33" si="429">IF($N33="Out (znižuje náklady)",AO33,"0")</f>
        <v>0</v>
      </c>
      <c r="BJ33" s="355">
        <f>IF(F33=vstupy!$B$47,0,1)</f>
        <v>1</v>
      </c>
      <c r="BK33" s="358">
        <f t="shared" ref="BK33" si="430">$BJ33*AP33</f>
        <v>0</v>
      </c>
      <c r="BL33" s="356">
        <f t="shared" ref="BL33" si="431">$BJ33*AQ33</f>
        <v>0</v>
      </c>
      <c r="BM33" s="356">
        <f t="shared" ref="BM33" si="432">$BJ33*AR33</f>
        <v>0</v>
      </c>
      <c r="BN33" s="356">
        <f t="shared" ref="BN33" si="433">$BJ33*AS33</f>
        <v>0</v>
      </c>
      <c r="BO33" s="356">
        <f t="shared" ref="BO33" si="434">$BJ33*AT33</f>
        <v>0</v>
      </c>
      <c r="BP33" s="356">
        <f t="shared" ref="BP33" si="435">$BJ33*AU33</f>
        <v>0</v>
      </c>
      <c r="BQ33" s="356">
        <f t="shared" ref="BQ33" si="436">$BJ33*AV33</f>
        <v>0</v>
      </c>
      <c r="BR33" s="356">
        <f t="shared" ref="BR33" si="437">$BJ33*AW33</f>
        <v>0</v>
      </c>
      <c r="BS33" s="356">
        <f t="shared" ref="BS33" si="438">$BJ33*AX33</f>
        <v>0</v>
      </c>
      <c r="BT33" s="357">
        <f t="shared" ref="BT33" si="439">$BJ33*AY33</f>
        <v>0</v>
      </c>
      <c r="BU33" s="358">
        <f t="shared" ref="BU33" si="440">$BJ33*AZ33</f>
        <v>0</v>
      </c>
      <c r="BV33" s="356">
        <f t="shared" ref="BV33" si="441">$BJ33*BA33</f>
        <v>0</v>
      </c>
      <c r="BW33" s="356">
        <f t="shared" ref="BW33" si="442">$BJ33*BB33</f>
        <v>0</v>
      </c>
      <c r="BX33" s="356">
        <f t="shared" ref="BX33" si="443">$BJ33*BC33</f>
        <v>0</v>
      </c>
      <c r="BY33" s="356">
        <f t="shared" ref="BY33" si="444">$BJ33*BD33</f>
        <v>0</v>
      </c>
      <c r="BZ33" s="356">
        <f t="shared" ref="BZ33" si="445">$BJ33*BE33</f>
        <v>0</v>
      </c>
      <c r="CA33" s="356">
        <f t="shared" ref="CA33" si="446">$BJ33*BF33</f>
        <v>0</v>
      </c>
      <c r="CB33" s="356">
        <f t="shared" ref="CB33" si="447">$BJ33*BG33</f>
        <v>0</v>
      </c>
      <c r="CC33" s="356">
        <f t="shared" ref="CC33" si="448">$BJ33*BH33</f>
        <v>0</v>
      </c>
      <c r="CD33" s="357">
        <f t="shared" ref="CD33" si="449">$BJ33*BI33</f>
        <v>0</v>
      </c>
      <c r="CE33" s="395">
        <f>IF(N33="Nemení sa",1,0)</f>
        <v>0</v>
      </c>
      <c r="CF33" s="358">
        <f>AG33*$CE33</f>
        <v>0</v>
      </c>
      <c r="CG33" s="356">
        <f>AI33*$CE33</f>
        <v>0</v>
      </c>
      <c r="CH33" s="356">
        <f>AK33*$CE33</f>
        <v>0</v>
      </c>
      <c r="CI33" s="356">
        <f>AM33*$CE33</f>
        <v>0</v>
      </c>
      <c r="CJ33" s="357">
        <f>AO33*$CE33</f>
        <v>0</v>
      </c>
      <c r="CK33" s="396">
        <f t="shared" ref="CK33" si="450">SUM(CF33:CJ35)</f>
        <v>0</v>
      </c>
      <c r="CL33" s="397">
        <f>IF(F33=vstupy!B$42,"1",0)</f>
        <v>0</v>
      </c>
      <c r="CM33" s="358">
        <f t="shared" ref="CM33:CV33" si="451">IF($CL33="1",AP33,0)</f>
        <v>0</v>
      </c>
      <c r="CN33" s="356">
        <f t="shared" si="451"/>
        <v>0</v>
      </c>
      <c r="CO33" s="356">
        <f t="shared" si="451"/>
        <v>0</v>
      </c>
      <c r="CP33" s="356">
        <f t="shared" si="451"/>
        <v>0</v>
      </c>
      <c r="CQ33" s="356">
        <f t="shared" si="451"/>
        <v>0</v>
      </c>
      <c r="CR33" s="356">
        <f t="shared" si="451"/>
        <v>0</v>
      </c>
      <c r="CS33" s="356">
        <f t="shared" si="451"/>
        <v>0</v>
      </c>
      <c r="CT33" s="356">
        <f t="shared" si="451"/>
        <v>0</v>
      </c>
      <c r="CU33" s="356">
        <f t="shared" si="451"/>
        <v>0</v>
      </c>
      <c r="CV33" s="357">
        <f t="shared" si="451"/>
        <v>0</v>
      </c>
      <c r="CW33" s="355">
        <f>CP33+CT33+CV33</f>
        <v>0</v>
      </c>
      <c r="CX33" s="355">
        <f t="shared" ref="CX33" si="452">CN33+CR33</f>
        <v>0</v>
      </c>
      <c r="CY33" s="358">
        <f t="shared" ref="CY33:DH33" si="453">IF($CL33="1",AZ33,0)</f>
        <v>0</v>
      </c>
      <c r="CZ33" s="356">
        <f t="shared" si="453"/>
        <v>0</v>
      </c>
      <c r="DA33" s="356">
        <f t="shared" si="453"/>
        <v>0</v>
      </c>
      <c r="DB33" s="356">
        <f t="shared" si="453"/>
        <v>0</v>
      </c>
      <c r="DC33" s="356">
        <f t="shared" si="453"/>
        <v>0</v>
      </c>
      <c r="DD33" s="356">
        <f t="shared" si="453"/>
        <v>0</v>
      </c>
      <c r="DE33" s="356">
        <f t="shared" si="453"/>
        <v>0</v>
      </c>
      <c r="DF33" s="356">
        <f t="shared" si="453"/>
        <v>0</v>
      </c>
      <c r="DG33" s="356">
        <f t="shared" si="453"/>
        <v>0</v>
      </c>
      <c r="DH33" s="357">
        <f t="shared" si="453"/>
        <v>0</v>
      </c>
      <c r="DI33" s="352">
        <f>DB33+DF33+DH33</f>
        <v>0</v>
      </c>
      <c r="DJ33" s="352">
        <f t="shared" ref="DJ33" si="454">CZ33+DD33</f>
        <v>0</v>
      </c>
      <c r="DK33" s="393">
        <f>IF(CE33=0,1,0)</f>
        <v>1</v>
      </c>
      <c r="DL33" s="393">
        <f>IFERROR(IF($AF33="N",AH33+AJ33+AL33+AN33,AF33+AH33+AJ33+AL33+AN33),0)*$DK33</f>
        <v>0</v>
      </c>
      <c r="DM33" s="393">
        <f>(AG33+AI33+AK33+AM33+AO33)*$DK33</f>
        <v>0</v>
      </c>
      <c r="DN33" s="393">
        <f>AS33+AW33+AY33-CW33</f>
        <v>0</v>
      </c>
      <c r="DO33" s="393">
        <f>BC33+BG33+BI33-DI33</f>
        <v>0</v>
      </c>
      <c r="DP33" s="393">
        <f>DN33+DO33</f>
        <v>0</v>
      </c>
      <c r="DQ33" s="392" t="str">
        <f>IF(OR(F33=vstupy!B$40,F33=vstupy!B$41,F33=vstupy!B$42,),"0","1")</f>
        <v>0</v>
      </c>
      <c r="DR33" s="358">
        <f>IF($DQ33="1",AQ33,"0")+CF33</f>
        <v>0</v>
      </c>
      <c r="DS33" s="356">
        <f>IF($DQ33="1",AS33,"0")+CG33</f>
        <v>0</v>
      </c>
      <c r="DT33" s="356">
        <f>IF($DQ33="1",AU33,"0")+CH33</f>
        <v>0</v>
      </c>
      <c r="DU33" s="356">
        <f>IF($DQ33="1",AW33,"0")+CI33</f>
        <v>0</v>
      </c>
      <c r="DV33" s="357">
        <f>IF($DQ33="1",AY33,"0")+CJ33</f>
        <v>0</v>
      </c>
      <c r="DW33" s="423">
        <f t="shared" ref="DW33" si="455">SUM(DR33:DV35)</f>
        <v>0</v>
      </c>
      <c r="DX33" s="358" t="str">
        <f t="shared" ref="DX33" si="456">IF($DQ33="1",BA33,"0")</f>
        <v>0</v>
      </c>
      <c r="DY33" s="356" t="str">
        <f t="shared" ref="DY33" si="457">IF($DQ33="1",BC33,"0")</f>
        <v>0</v>
      </c>
      <c r="DZ33" s="356" t="str">
        <f t="shared" ref="DZ33" si="458">IF($DQ33="1",BE33,"0")</f>
        <v>0</v>
      </c>
      <c r="EA33" s="356" t="str">
        <f>IF($DQ33="1",BG33,"0")</f>
        <v>0</v>
      </c>
      <c r="EB33" s="357" t="str">
        <f>IF($DQ33="1",BI33,"0")</f>
        <v>0</v>
      </c>
      <c r="EC33" s="423">
        <f t="shared" ref="EC33" si="459">SUM(DX33:EB35)</f>
        <v>0</v>
      </c>
      <c r="ED33" s="424">
        <f>EC33+DW33</f>
        <v>0</v>
      </c>
    </row>
    <row r="34" spans="1:134" ht="12.6" customHeight="1" x14ac:dyDescent="0.25">
      <c r="A34" s="16"/>
      <c r="B34" s="433"/>
      <c r="C34" s="488"/>
      <c r="D34" s="413"/>
      <c r="E34" s="413"/>
      <c r="F34" s="458"/>
      <c r="G34" s="449"/>
      <c r="H34" s="475"/>
      <c r="I34" s="475"/>
      <c r="J34" s="492"/>
      <c r="K34" s="458"/>
      <c r="L34" s="413"/>
      <c r="M34" s="456"/>
      <c r="N34" s="458"/>
      <c r="O34" s="413"/>
      <c r="P34" s="411"/>
      <c r="Q34" s="391"/>
      <c r="R34" s="386"/>
      <c r="S34" s="411"/>
      <c r="T34" s="416"/>
      <c r="U34" s="391"/>
      <c r="V34" s="386"/>
      <c r="W34" s="411"/>
      <c r="X34" s="174" t="s">
        <v>157</v>
      </c>
      <c r="Y34" s="188" t="s">
        <v>152</v>
      </c>
      <c r="Z34" s="185">
        <f>VLOOKUP($X34,vstupy!$B$18:$F$31,MATCH($Y34,vstupy!$B$17:$F$17,0),0)</f>
        <v>0</v>
      </c>
      <c r="AA34" s="121" t="s">
        <v>158</v>
      </c>
      <c r="AB34" s="185">
        <f>VLOOKUP($AA34,[1]vstupy!$B$34:$C$36,2,FALSE)</f>
        <v>0</v>
      </c>
      <c r="AC34" s="185">
        <f t="shared" si="290"/>
        <v>0</v>
      </c>
      <c r="AD34" s="466"/>
      <c r="AE34" s="435"/>
      <c r="AF34" s="358"/>
      <c r="AG34" s="382"/>
      <c r="AH34" s="382"/>
      <c r="AI34" s="382"/>
      <c r="AJ34" s="382"/>
      <c r="AK34" s="382"/>
      <c r="AL34" s="382"/>
      <c r="AM34" s="389"/>
      <c r="AN34" s="382"/>
      <c r="AO34" s="384"/>
      <c r="AP34" s="358"/>
      <c r="AQ34" s="356"/>
      <c r="AR34" s="356"/>
      <c r="AS34" s="356"/>
      <c r="AT34" s="356"/>
      <c r="AU34" s="356"/>
      <c r="AV34" s="356"/>
      <c r="AW34" s="356"/>
      <c r="AX34" s="356"/>
      <c r="AY34" s="356"/>
      <c r="AZ34" s="356"/>
      <c r="BA34" s="356"/>
      <c r="BB34" s="356"/>
      <c r="BC34" s="356"/>
      <c r="BD34" s="356"/>
      <c r="BE34" s="356"/>
      <c r="BF34" s="356"/>
      <c r="BG34" s="356"/>
      <c r="BH34" s="356"/>
      <c r="BI34" s="502"/>
      <c r="BJ34" s="355"/>
      <c r="BK34" s="358"/>
      <c r="BL34" s="356"/>
      <c r="BM34" s="356"/>
      <c r="BN34" s="356"/>
      <c r="BO34" s="356"/>
      <c r="BP34" s="356"/>
      <c r="BQ34" s="356"/>
      <c r="BR34" s="356"/>
      <c r="BS34" s="356"/>
      <c r="BT34" s="357"/>
      <c r="BU34" s="358"/>
      <c r="BV34" s="356"/>
      <c r="BW34" s="356"/>
      <c r="BX34" s="356"/>
      <c r="BY34" s="356"/>
      <c r="BZ34" s="356"/>
      <c r="CA34" s="356"/>
      <c r="CB34" s="356"/>
      <c r="CC34" s="356"/>
      <c r="CD34" s="357"/>
      <c r="CE34" s="395"/>
      <c r="CF34" s="358"/>
      <c r="CG34" s="356"/>
      <c r="CH34" s="356"/>
      <c r="CI34" s="356"/>
      <c r="CJ34" s="357"/>
      <c r="CK34" s="396"/>
      <c r="CL34" s="398"/>
      <c r="CM34" s="358"/>
      <c r="CN34" s="356"/>
      <c r="CO34" s="356"/>
      <c r="CP34" s="356"/>
      <c r="CQ34" s="356"/>
      <c r="CR34" s="356"/>
      <c r="CS34" s="356"/>
      <c r="CT34" s="356"/>
      <c r="CU34" s="356"/>
      <c r="CV34" s="357"/>
      <c r="CW34" s="355"/>
      <c r="CX34" s="355"/>
      <c r="CY34" s="358"/>
      <c r="CZ34" s="356"/>
      <c r="DA34" s="356"/>
      <c r="DB34" s="356"/>
      <c r="DC34" s="356"/>
      <c r="DD34" s="356"/>
      <c r="DE34" s="356"/>
      <c r="DF34" s="356"/>
      <c r="DG34" s="356"/>
      <c r="DH34" s="357"/>
      <c r="DI34" s="352"/>
      <c r="DJ34" s="352"/>
      <c r="DK34" s="393"/>
      <c r="DL34" s="393"/>
      <c r="DM34" s="393"/>
      <c r="DN34" s="393"/>
      <c r="DO34" s="393"/>
      <c r="DP34" s="393"/>
      <c r="DQ34" s="392"/>
      <c r="DR34" s="358"/>
      <c r="DS34" s="356"/>
      <c r="DT34" s="356"/>
      <c r="DU34" s="356"/>
      <c r="DV34" s="357"/>
      <c r="DW34" s="423"/>
      <c r="DX34" s="358"/>
      <c r="DY34" s="356"/>
      <c r="DZ34" s="356"/>
      <c r="EA34" s="356"/>
      <c r="EB34" s="357"/>
      <c r="EC34" s="423"/>
      <c r="ED34" s="424"/>
    </row>
    <row r="35" spans="1:134" ht="12.6" customHeight="1" x14ac:dyDescent="0.25">
      <c r="A35" s="16"/>
      <c r="B35" s="433"/>
      <c r="C35" s="489"/>
      <c r="D35" s="413"/>
      <c r="E35" s="413"/>
      <c r="F35" s="459"/>
      <c r="G35" s="449"/>
      <c r="H35" s="476"/>
      <c r="I35" s="476"/>
      <c r="J35" s="493"/>
      <c r="K35" s="459"/>
      <c r="L35" s="413"/>
      <c r="M35" s="456"/>
      <c r="N35" s="459"/>
      <c r="O35" s="413"/>
      <c r="P35" s="411"/>
      <c r="Q35" s="391"/>
      <c r="R35" s="386"/>
      <c r="S35" s="411"/>
      <c r="T35" s="416"/>
      <c r="U35" s="391"/>
      <c r="V35" s="386"/>
      <c r="W35" s="411"/>
      <c r="X35" s="174" t="s">
        <v>157</v>
      </c>
      <c r="Y35" s="188" t="s">
        <v>152</v>
      </c>
      <c r="Z35" s="185">
        <f>VLOOKUP($X35,vstupy!$B$18:$F$31,MATCH($Y35,vstupy!$B$17:$F$17,0),0)</f>
        <v>0</v>
      </c>
      <c r="AA35" s="121" t="s">
        <v>158</v>
      </c>
      <c r="AB35" s="185">
        <f>VLOOKUP($AA35,[1]vstupy!$B$34:$C$36,2,FALSE)</f>
        <v>0</v>
      </c>
      <c r="AC35" s="185">
        <f t="shared" si="290"/>
        <v>0</v>
      </c>
      <c r="AD35" s="467"/>
      <c r="AE35" s="436"/>
      <c r="AF35" s="358"/>
      <c r="AG35" s="382"/>
      <c r="AH35" s="382"/>
      <c r="AI35" s="382"/>
      <c r="AJ35" s="382"/>
      <c r="AK35" s="382"/>
      <c r="AL35" s="382"/>
      <c r="AM35" s="381"/>
      <c r="AN35" s="382"/>
      <c r="AO35" s="384"/>
      <c r="AP35" s="358"/>
      <c r="AQ35" s="356"/>
      <c r="AR35" s="356"/>
      <c r="AS35" s="356"/>
      <c r="AT35" s="356"/>
      <c r="AU35" s="356"/>
      <c r="AV35" s="356"/>
      <c r="AW35" s="356"/>
      <c r="AX35" s="356"/>
      <c r="AY35" s="356"/>
      <c r="AZ35" s="356"/>
      <c r="BA35" s="356"/>
      <c r="BB35" s="356"/>
      <c r="BC35" s="356"/>
      <c r="BD35" s="356"/>
      <c r="BE35" s="356"/>
      <c r="BF35" s="356"/>
      <c r="BG35" s="356"/>
      <c r="BH35" s="356"/>
      <c r="BI35" s="502"/>
      <c r="BJ35" s="355"/>
      <c r="BK35" s="358"/>
      <c r="BL35" s="356"/>
      <c r="BM35" s="356"/>
      <c r="BN35" s="356"/>
      <c r="BO35" s="356"/>
      <c r="BP35" s="356"/>
      <c r="BQ35" s="356"/>
      <c r="BR35" s="356"/>
      <c r="BS35" s="356"/>
      <c r="BT35" s="357"/>
      <c r="BU35" s="358"/>
      <c r="BV35" s="356"/>
      <c r="BW35" s="356"/>
      <c r="BX35" s="356"/>
      <c r="BY35" s="356"/>
      <c r="BZ35" s="356"/>
      <c r="CA35" s="356"/>
      <c r="CB35" s="356"/>
      <c r="CC35" s="356"/>
      <c r="CD35" s="357"/>
      <c r="CE35" s="395"/>
      <c r="CF35" s="358"/>
      <c r="CG35" s="356"/>
      <c r="CH35" s="356"/>
      <c r="CI35" s="356"/>
      <c r="CJ35" s="357"/>
      <c r="CK35" s="396"/>
      <c r="CL35" s="399"/>
      <c r="CM35" s="358"/>
      <c r="CN35" s="356"/>
      <c r="CO35" s="356"/>
      <c r="CP35" s="356"/>
      <c r="CQ35" s="356"/>
      <c r="CR35" s="356"/>
      <c r="CS35" s="356"/>
      <c r="CT35" s="356"/>
      <c r="CU35" s="356"/>
      <c r="CV35" s="357"/>
      <c r="CW35" s="355"/>
      <c r="CX35" s="355"/>
      <c r="CY35" s="358"/>
      <c r="CZ35" s="356"/>
      <c r="DA35" s="356"/>
      <c r="DB35" s="356"/>
      <c r="DC35" s="356"/>
      <c r="DD35" s="356"/>
      <c r="DE35" s="356"/>
      <c r="DF35" s="356"/>
      <c r="DG35" s="356"/>
      <c r="DH35" s="357"/>
      <c r="DI35" s="352"/>
      <c r="DJ35" s="352"/>
      <c r="DK35" s="393"/>
      <c r="DL35" s="393"/>
      <c r="DM35" s="393"/>
      <c r="DN35" s="393"/>
      <c r="DO35" s="393"/>
      <c r="DP35" s="393"/>
      <c r="DQ35" s="392"/>
      <c r="DR35" s="358"/>
      <c r="DS35" s="356"/>
      <c r="DT35" s="356"/>
      <c r="DU35" s="356"/>
      <c r="DV35" s="357"/>
      <c r="DW35" s="423"/>
      <c r="DX35" s="358"/>
      <c r="DY35" s="356"/>
      <c r="DZ35" s="356"/>
      <c r="EA35" s="356"/>
      <c r="EB35" s="357"/>
      <c r="EC35" s="423"/>
      <c r="ED35" s="424"/>
    </row>
    <row r="36" spans="1:134" ht="12.6" customHeight="1" x14ac:dyDescent="0.25">
      <c r="A36" s="16"/>
      <c r="B36" s="432">
        <f>B33+1</f>
        <v>10</v>
      </c>
      <c r="C36" s="452"/>
      <c r="D36" s="414"/>
      <c r="E36" s="414"/>
      <c r="F36" s="445" t="s">
        <v>212</v>
      </c>
      <c r="G36" s="450"/>
      <c r="H36" s="462" t="str">
        <f t="shared" ref="H36" si="460">IF($F36="3e)  Skoršia transpozícia  - zavedenie transpozície pred termínom ktorý určuje smernica EÚ. "," ","")</f>
        <v/>
      </c>
      <c r="I36" s="462" t="str">
        <f t="shared" ref="I36" si="461">IF($F36="3e)  Skoršia transpozícia  - zavedenie transpozície pred termínom ktorý určuje smernica EÚ. ",$H36,"NA")</f>
        <v>NA</v>
      </c>
      <c r="J36" s="494">
        <f>IF(I36&gt;12,1,I36/12)</f>
        <v>1</v>
      </c>
      <c r="K36" s="445"/>
      <c r="L36" s="414"/>
      <c r="M36" s="455">
        <f>IF(L36="N",0,L36)</f>
        <v>0</v>
      </c>
      <c r="N36" s="445" t="s">
        <v>212</v>
      </c>
      <c r="O36" s="414"/>
      <c r="P36" s="412"/>
      <c r="Q36" s="390" t="s">
        <v>36</v>
      </c>
      <c r="R36" s="385">
        <f>VLOOKUP(Q36,[1]vstupy!$B$3:$C$15,2,FALSE)</f>
        <v>0</v>
      </c>
      <c r="S36" s="412"/>
      <c r="T36" s="415"/>
      <c r="U36" s="390" t="s">
        <v>36</v>
      </c>
      <c r="V36" s="385">
        <f>VLOOKUP(U36,[1]vstupy!$B$3:$C$15,2,FALSE)</f>
        <v>0</v>
      </c>
      <c r="W36" s="412"/>
      <c r="X36" s="292" t="s">
        <v>157</v>
      </c>
      <c r="Y36" s="293" t="s">
        <v>152</v>
      </c>
      <c r="Z36" s="294">
        <f>VLOOKUP($X36,vstupy!$B$18:$F$31,MATCH($Y36,vstupy!$B$17:$F$17,0),0)</f>
        <v>0</v>
      </c>
      <c r="AA36" s="295" t="s">
        <v>158</v>
      </c>
      <c r="AB36" s="294">
        <f>VLOOKUP($AA36,[1]vstupy!$B$34:$C$36,2,FALSE)</f>
        <v>0</v>
      </c>
      <c r="AC36" s="294">
        <f t="shared" ref="AC36:AC38" si="462">Z36+AB36</f>
        <v>0</v>
      </c>
      <c r="AD36" s="440" t="s">
        <v>36</v>
      </c>
      <c r="AE36" s="434">
        <f>VLOOKUP(AD36,vstupy!$B$3:$C$15,2,FALSE)</f>
        <v>0</v>
      </c>
      <c r="AF36" s="437" t="str">
        <f>IFERROR(IF(M36=0,"N",O36/L36*J36),0)</f>
        <v>N</v>
      </c>
      <c r="AG36" s="381">
        <f>O36*J36</f>
        <v>0</v>
      </c>
      <c r="AH36" s="388">
        <f t="shared" ref="AH36" si="463">P36*R36*J36</f>
        <v>0</v>
      </c>
      <c r="AI36" s="381">
        <f t="shared" ref="AI36" si="464">IFERROR(AH36*M36,0)</f>
        <v>0</v>
      </c>
      <c r="AJ36" s="443" t="str">
        <f t="shared" si="177"/>
        <v>N</v>
      </c>
      <c r="AK36" s="381">
        <f t="shared" ref="AK36" si="465">S36*J36</f>
        <v>0</v>
      </c>
      <c r="AL36" s="381">
        <f>T36*V36*J36</f>
        <v>0</v>
      </c>
      <c r="AM36" s="387">
        <f t="shared" ref="AM36" si="466">IFERROR(AL36*M36,0)</f>
        <v>0</v>
      </c>
      <c r="AN36" s="381">
        <f t="shared" ref="AN36" si="467">IF(W36&gt;0,IF(AE36&gt;0,($G$5/160)*(W36/60)*AE36*J36,0),IF(AE36&gt;0,($G$5/160)*((AC36+AC37+AC38)/60)*AE36*J36,0))</f>
        <v>0</v>
      </c>
      <c r="AO36" s="383">
        <f>IFERROR(AN36*M36,0)</f>
        <v>0</v>
      </c>
      <c r="AP36" s="358">
        <f t="shared" ref="AP36" si="468">IF($N36="In (zvyšuje náklady)",AF36,0)</f>
        <v>0</v>
      </c>
      <c r="AQ36" s="356">
        <f t="shared" ref="AQ36" si="469">IF($N36="In (zvyšuje náklady)",AG36,0)</f>
        <v>0</v>
      </c>
      <c r="AR36" s="356">
        <f t="shared" ref="AR36" si="470">IF($N36="In (zvyšuje náklady)",AH36,0)</f>
        <v>0</v>
      </c>
      <c r="AS36" s="356">
        <f t="shared" ref="AS36" si="471">IF($N36="In (zvyšuje náklady)",AI36,0)</f>
        <v>0</v>
      </c>
      <c r="AT36" s="356">
        <f t="shared" ref="AT36" si="472">IF($N36="In (zvyšuje náklady)",AJ36,0)</f>
        <v>0</v>
      </c>
      <c r="AU36" s="356">
        <f t="shared" ref="AU36" si="473">IF($N36="In (zvyšuje náklady)",AK36,0)</f>
        <v>0</v>
      </c>
      <c r="AV36" s="356">
        <f t="shared" ref="AV36" si="474">IF($N36="In (zvyšuje náklady)",AL36,0)</f>
        <v>0</v>
      </c>
      <c r="AW36" s="356">
        <f t="shared" ref="AW36" si="475">IF($N36="In (zvyšuje náklady)",AM36,0)</f>
        <v>0</v>
      </c>
      <c r="AX36" s="356">
        <f t="shared" ref="AX36" si="476">IF($N36="In (zvyšuje náklady)",AN36,0)</f>
        <v>0</v>
      </c>
      <c r="AY36" s="356">
        <f t="shared" ref="AY36" si="477">IF($N36="In (zvyšuje náklady)",AO36,0)</f>
        <v>0</v>
      </c>
      <c r="AZ36" s="356" t="str">
        <f t="shared" ref="AZ36" si="478">IF($N36="Out (znižuje náklady)",AF36,"0")</f>
        <v>0</v>
      </c>
      <c r="BA36" s="356" t="str">
        <f t="shared" ref="BA36" si="479">IF($N36="Out (znižuje náklady)",AG36,"0")</f>
        <v>0</v>
      </c>
      <c r="BB36" s="356" t="str">
        <f t="shared" ref="BB36" si="480">IF($N36="Out (znižuje náklady)",AH36,"0")</f>
        <v>0</v>
      </c>
      <c r="BC36" s="356" t="str">
        <f t="shared" ref="BC36" si="481">IF($N36="Out (znižuje náklady)",AI36,"0")</f>
        <v>0</v>
      </c>
      <c r="BD36" s="356" t="str">
        <f t="shared" ref="BD36" si="482">IF($N36="Out (znižuje náklady)",AJ36,"0")</f>
        <v>0</v>
      </c>
      <c r="BE36" s="356" t="str">
        <f t="shared" ref="BE36" si="483">IF($N36="Out (znižuje náklady)",AK36,"0")</f>
        <v>0</v>
      </c>
      <c r="BF36" s="356" t="str">
        <f t="shared" ref="BF36" si="484">IF($N36="Out (znižuje náklady)",AL36,"0")</f>
        <v>0</v>
      </c>
      <c r="BG36" s="356" t="str">
        <f t="shared" ref="BG36" si="485">IF($N36="Out (znižuje náklady)",AM36,"0")</f>
        <v>0</v>
      </c>
      <c r="BH36" s="356" t="str">
        <f t="shared" ref="BH36" si="486">IF($N36="Out (znižuje náklady)",AN36,"0")</f>
        <v>0</v>
      </c>
      <c r="BI36" s="502" t="str">
        <f t="shared" ref="BI36" si="487">IF($N36="Out (znižuje náklady)",AO36,"0")</f>
        <v>0</v>
      </c>
      <c r="BJ36" s="355">
        <f>IF(F36=vstupy!$B$47,0,1)</f>
        <v>1</v>
      </c>
      <c r="BK36" s="358">
        <f t="shared" ref="BK36" si="488">$BJ36*AP36</f>
        <v>0</v>
      </c>
      <c r="BL36" s="356">
        <f t="shared" ref="BL36" si="489">$BJ36*AQ36</f>
        <v>0</v>
      </c>
      <c r="BM36" s="356">
        <f t="shared" ref="BM36" si="490">$BJ36*AR36</f>
        <v>0</v>
      </c>
      <c r="BN36" s="356">
        <f t="shared" ref="BN36" si="491">$BJ36*AS36</f>
        <v>0</v>
      </c>
      <c r="BO36" s="356">
        <f t="shared" ref="BO36" si="492">$BJ36*AT36</f>
        <v>0</v>
      </c>
      <c r="BP36" s="356">
        <f t="shared" ref="BP36" si="493">$BJ36*AU36</f>
        <v>0</v>
      </c>
      <c r="BQ36" s="356">
        <f t="shared" ref="BQ36" si="494">$BJ36*AV36</f>
        <v>0</v>
      </c>
      <c r="BR36" s="356">
        <f t="shared" ref="BR36" si="495">$BJ36*AW36</f>
        <v>0</v>
      </c>
      <c r="BS36" s="356">
        <f t="shared" ref="BS36" si="496">$BJ36*AX36</f>
        <v>0</v>
      </c>
      <c r="BT36" s="357">
        <f t="shared" ref="BT36" si="497">$BJ36*AY36</f>
        <v>0</v>
      </c>
      <c r="BU36" s="358">
        <f t="shared" ref="BU36" si="498">$BJ36*AZ36</f>
        <v>0</v>
      </c>
      <c r="BV36" s="356">
        <f>$BJ36*BA36</f>
        <v>0</v>
      </c>
      <c r="BW36" s="356">
        <f t="shared" ref="BW36" si="499">$BJ36*BB36</f>
        <v>0</v>
      </c>
      <c r="BX36" s="356">
        <f t="shared" ref="BX36" si="500">$BJ36*BC36</f>
        <v>0</v>
      </c>
      <c r="BY36" s="356">
        <f t="shared" ref="BY36" si="501">$BJ36*BD36</f>
        <v>0</v>
      </c>
      <c r="BZ36" s="356">
        <f t="shared" ref="BZ36" si="502">$BJ36*BE36</f>
        <v>0</v>
      </c>
      <c r="CA36" s="356">
        <f t="shared" ref="CA36" si="503">$BJ36*BF36</f>
        <v>0</v>
      </c>
      <c r="CB36" s="356">
        <f t="shared" ref="CB36" si="504">$BJ36*BG36</f>
        <v>0</v>
      </c>
      <c r="CC36" s="356">
        <f t="shared" ref="CC36" si="505">$BJ36*BH36</f>
        <v>0</v>
      </c>
      <c r="CD36" s="357">
        <f t="shared" ref="CD36" si="506">$BJ36*BI36</f>
        <v>0</v>
      </c>
      <c r="CE36" s="395">
        <f>IF(N36="Nemení sa",1,0)</f>
        <v>0</v>
      </c>
      <c r="CF36" s="358">
        <f>AG36*$CE36</f>
        <v>0</v>
      </c>
      <c r="CG36" s="356">
        <f>AI36*$CE36</f>
        <v>0</v>
      </c>
      <c r="CH36" s="356">
        <f>AK36*$CE36</f>
        <v>0</v>
      </c>
      <c r="CI36" s="356">
        <f>AM36*$CE36</f>
        <v>0</v>
      </c>
      <c r="CJ36" s="357">
        <f>AO36*$CE36</f>
        <v>0</v>
      </c>
      <c r="CK36" s="396">
        <f t="shared" ref="CK36" si="507">SUM(CF36:CJ38)</f>
        <v>0</v>
      </c>
      <c r="CL36" s="397">
        <f>IF(F36=vstupy!B$42,"1",0)</f>
        <v>0</v>
      </c>
      <c r="CM36" s="358">
        <f t="shared" ref="CM36:CV36" si="508">IF($CL36="1",AP36,0)</f>
        <v>0</v>
      </c>
      <c r="CN36" s="356">
        <f t="shared" si="508"/>
        <v>0</v>
      </c>
      <c r="CO36" s="356">
        <f t="shared" si="508"/>
        <v>0</v>
      </c>
      <c r="CP36" s="356">
        <f t="shared" si="508"/>
        <v>0</v>
      </c>
      <c r="CQ36" s="356">
        <f t="shared" si="508"/>
        <v>0</v>
      </c>
      <c r="CR36" s="356">
        <f t="shared" si="508"/>
        <v>0</v>
      </c>
      <c r="CS36" s="356">
        <f t="shared" si="508"/>
        <v>0</v>
      </c>
      <c r="CT36" s="356">
        <f t="shared" si="508"/>
        <v>0</v>
      </c>
      <c r="CU36" s="356">
        <f t="shared" si="508"/>
        <v>0</v>
      </c>
      <c r="CV36" s="357">
        <f t="shared" si="508"/>
        <v>0</v>
      </c>
      <c r="CW36" s="355">
        <f>CP36+CT36+CV36</f>
        <v>0</v>
      </c>
      <c r="CX36" s="355">
        <f t="shared" ref="CX36" si="509">CN36+CR36</f>
        <v>0</v>
      </c>
      <c r="CY36" s="358">
        <f t="shared" ref="CY36:DH36" si="510">IF($CL36="1",AZ36,0)</f>
        <v>0</v>
      </c>
      <c r="CZ36" s="356">
        <f t="shared" si="510"/>
        <v>0</v>
      </c>
      <c r="DA36" s="356">
        <f t="shared" si="510"/>
        <v>0</v>
      </c>
      <c r="DB36" s="356">
        <f t="shared" si="510"/>
        <v>0</v>
      </c>
      <c r="DC36" s="356">
        <f t="shared" si="510"/>
        <v>0</v>
      </c>
      <c r="DD36" s="356">
        <f t="shared" si="510"/>
        <v>0</v>
      </c>
      <c r="DE36" s="356">
        <f t="shared" si="510"/>
        <v>0</v>
      </c>
      <c r="DF36" s="356">
        <f t="shared" si="510"/>
        <v>0</v>
      </c>
      <c r="DG36" s="356">
        <f t="shared" si="510"/>
        <v>0</v>
      </c>
      <c r="DH36" s="357">
        <f t="shared" si="510"/>
        <v>0</v>
      </c>
      <c r="DI36" s="352">
        <f>DB36+DF36+DH36</f>
        <v>0</v>
      </c>
      <c r="DJ36" s="352">
        <f t="shared" ref="DJ36" si="511">CZ36+DD36</f>
        <v>0</v>
      </c>
      <c r="DK36" s="393">
        <f>IF(CE36=0,1,0)</f>
        <v>1</v>
      </c>
      <c r="DL36" s="393">
        <f>IFERROR(IF($AF36="N",AH36+AJ36+AL36+AN36,AF36+AH36+AJ36+AL36+AN36),0)*$DK36</f>
        <v>0</v>
      </c>
      <c r="DM36" s="393">
        <f>(AG36+AI36+AK36+AM36+AO36)*$DK36</f>
        <v>0</v>
      </c>
      <c r="DN36" s="393">
        <f>AS36+AW36+AY36-CW36</f>
        <v>0</v>
      </c>
      <c r="DO36" s="393">
        <f>BC36+BG36+BI36-DI36</f>
        <v>0</v>
      </c>
      <c r="DP36" s="393">
        <f>DN36+DO36</f>
        <v>0</v>
      </c>
      <c r="DQ36" s="392" t="str">
        <f>IF(OR(F36=vstupy!B$40,F36=vstupy!B$41,F36=vstupy!B$42,),"0","1")</f>
        <v>0</v>
      </c>
      <c r="DR36" s="358">
        <f>IF($DQ36="1",AQ36,"0")+CF36</f>
        <v>0</v>
      </c>
      <c r="DS36" s="356">
        <f>IF($DQ36="1",AS36,"0")+CG36</f>
        <v>0</v>
      </c>
      <c r="DT36" s="356">
        <f>IF($DQ36="1",AU36,"0")+CH36</f>
        <v>0</v>
      </c>
      <c r="DU36" s="356">
        <f>IF($DQ36="1",AW36,"0")+CI36</f>
        <v>0</v>
      </c>
      <c r="DV36" s="357">
        <f>IF($DQ36="1",AY36,"0")+CJ36</f>
        <v>0</v>
      </c>
      <c r="DW36" s="423">
        <f t="shared" ref="DW36" si="512">SUM(DR36:DV38)</f>
        <v>0</v>
      </c>
      <c r="DX36" s="358" t="str">
        <f t="shared" ref="DX36" si="513">IF($DQ36="1",BA36,"0")</f>
        <v>0</v>
      </c>
      <c r="DY36" s="356" t="str">
        <f t="shared" ref="DY36" si="514">IF($DQ36="1",BC36,"0")</f>
        <v>0</v>
      </c>
      <c r="DZ36" s="356" t="str">
        <f t="shared" ref="DZ36" si="515">IF($DQ36="1",BE36,"0")</f>
        <v>0</v>
      </c>
      <c r="EA36" s="356" t="str">
        <f>IF($DQ36="1",BG36,"0")</f>
        <v>0</v>
      </c>
      <c r="EB36" s="357" t="str">
        <f>IF($DQ36="1",BI36,"0")</f>
        <v>0</v>
      </c>
      <c r="EC36" s="423">
        <f t="shared" ref="EC36" si="516">SUM(DX36:EB38)</f>
        <v>0</v>
      </c>
      <c r="ED36" s="424">
        <f>EC36+DW36</f>
        <v>0</v>
      </c>
    </row>
    <row r="37" spans="1:134" ht="12.6" customHeight="1" x14ac:dyDescent="0.25">
      <c r="A37" s="16"/>
      <c r="B37" s="432"/>
      <c r="C37" s="453"/>
      <c r="D37" s="414"/>
      <c r="E37" s="414"/>
      <c r="F37" s="446"/>
      <c r="G37" s="450"/>
      <c r="H37" s="463"/>
      <c r="I37" s="463"/>
      <c r="J37" s="495"/>
      <c r="K37" s="446"/>
      <c r="L37" s="414"/>
      <c r="M37" s="455"/>
      <c r="N37" s="446"/>
      <c r="O37" s="414"/>
      <c r="P37" s="412"/>
      <c r="Q37" s="390"/>
      <c r="R37" s="385"/>
      <c r="S37" s="412"/>
      <c r="T37" s="415"/>
      <c r="U37" s="390"/>
      <c r="V37" s="385"/>
      <c r="W37" s="412"/>
      <c r="X37" s="292" t="s">
        <v>157</v>
      </c>
      <c r="Y37" s="293" t="s">
        <v>152</v>
      </c>
      <c r="Z37" s="294">
        <f>VLOOKUP($X37,vstupy!$B$18:$F$31,MATCH($Y37,vstupy!$B$17:$F$17,0),0)</f>
        <v>0</v>
      </c>
      <c r="AA37" s="295" t="s">
        <v>158</v>
      </c>
      <c r="AB37" s="294">
        <f>VLOOKUP($AA37,[1]vstupy!$B$34:$C$36,2,FALSE)</f>
        <v>0</v>
      </c>
      <c r="AC37" s="294">
        <f t="shared" si="462"/>
        <v>0</v>
      </c>
      <c r="AD37" s="441"/>
      <c r="AE37" s="435"/>
      <c r="AF37" s="358"/>
      <c r="AG37" s="382"/>
      <c r="AH37" s="382"/>
      <c r="AI37" s="382"/>
      <c r="AJ37" s="444"/>
      <c r="AK37" s="382"/>
      <c r="AL37" s="382"/>
      <c r="AM37" s="389"/>
      <c r="AN37" s="382"/>
      <c r="AO37" s="384"/>
      <c r="AP37" s="358"/>
      <c r="AQ37" s="356"/>
      <c r="AR37" s="356"/>
      <c r="AS37" s="356"/>
      <c r="AT37" s="356"/>
      <c r="AU37" s="356"/>
      <c r="AV37" s="356"/>
      <c r="AW37" s="356"/>
      <c r="AX37" s="356"/>
      <c r="AY37" s="356"/>
      <c r="AZ37" s="356"/>
      <c r="BA37" s="356"/>
      <c r="BB37" s="356"/>
      <c r="BC37" s="356"/>
      <c r="BD37" s="356"/>
      <c r="BE37" s="356"/>
      <c r="BF37" s="356"/>
      <c r="BG37" s="356"/>
      <c r="BH37" s="356"/>
      <c r="BI37" s="502"/>
      <c r="BJ37" s="355"/>
      <c r="BK37" s="358"/>
      <c r="BL37" s="356"/>
      <c r="BM37" s="356"/>
      <c r="BN37" s="356"/>
      <c r="BO37" s="356"/>
      <c r="BP37" s="356"/>
      <c r="BQ37" s="356"/>
      <c r="BR37" s="356"/>
      <c r="BS37" s="356"/>
      <c r="BT37" s="357"/>
      <c r="BU37" s="358"/>
      <c r="BV37" s="356"/>
      <c r="BW37" s="356"/>
      <c r="BX37" s="356"/>
      <c r="BY37" s="356"/>
      <c r="BZ37" s="356"/>
      <c r="CA37" s="356"/>
      <c r="CB37" s="356"/>
      <c r="CC37" s="356"/>
      <c r="CD37" s="357"/>
      <c r="CE37" s="395"/>
      <c r="CF37" s="358"/>
      <c r="CG37" s="356"/>
      <c r="CH37" s="356"/>
      <c r="CI37" s="356"/>
      <c r="CJ37" s="357"/>
      <c r="CK37" s="396"/>
      <c r="CL37" s="398"/>
      <c r="CM37" s="358"/>
      <c r="CN37" s="356"/>
      <c r="CO37" s="356"/>
      <c r="CP37" s="356"/>
      <c r="CQ37" s="356"/>
      <c r="CR37" s="356"/>
      <c r="CS37" s="356"/>
      <c r="CT37" s="356"/>
      <c r="CU37" s="356"/>
      <c r="CV37" s="357"/>
      <c r="CW37" s="355"/>
      <c r="CX37" s="355"/>
      <c r="CY37" s="358"/>
      <c r="CZ37" s="356"/>
      <c r="DA37" s="356"/>
      <c r="DB37" s="356"/>
      <c r="DC37" s="356"/>
      <c r="DD37" s="356"/>
      <c r="DE37" s="356"/>
      <c r="DF37" s="356"/>
      <c r="DG37" s="356"/>
      <c r="DH37" s="357"/>
      <c r="DI37" s="352"/>
      <c r="DJ37" s="352"/>
      <c r="DK37" s="393"/>
      <c r="DL37" s="393"/>
      <c r="DM37" s="393"/>
      <c r="DN37" s="393"/>
      <c r="DO37" s="393"/>
      <c r="DP37" s="393"/>
      <c r="DQ37" s="392"/>
      <c r="DR37" s="358"/>
      <c r="DS37" s="356"/>
      <c r="DT37" s="356"/>
      <c r="DU37" s="356"/>
      <c r="DV37" s="357"/>
      <c r="DW37" s="423"/>
      <c r="DX37" s="358"/>
      <c r="DY37" s="356"/>
      <c r="DZ37" s="356"/>
      <c r="EA37" s="356"/>
      <c r="EB37" s="357"/>
      <c r="EC37" s="423"/>
      <c r="ED37" s="424"/>
    </row>
    <row r="38" spans="1:134" ht="12.6" customHeight="1" x14ac:dyDescent="0.25">
      <c r="A38" s="16"/>
      <c r="B38" s="432"/>
      <c r="C38" s="454"/>
      <c r="D38" s="414"/>
      <c r="E38" s="414"/>
      <c r="F38" s="447"/>
      <c r="G38" s="450"/>
      <c r="H38" s="464"/>
      <c r="I38" s="464"/>
      <c r="J38" s="496"/>
      <c r="K38" s="447"/>
      <c r="L38" s="414"/>
      <c r="M38" s="455"/>
      <c r="N38" s="447"/>
      <c r="O38" s="414"/>
      <c r="P38" s="412"/>
      <c r="Q38" s="390"/>
      <c r="R38" s="385"/>
      <c r="S38" s="412"/>
      <c r="T38" s="415"/>
      <c r="U38" s="390"/>
      <c r="V38" s="385"/>
      <c r="W38" s="412"/>
      <c r="X38" s="292" t="s">
        <v>157</v>
      </c>
      <c r="Y38" s="293" t="s">
        <v>152</v>
      </c>
      <c r="Z38" s="294">
        <f>VLOOKUP($X38,vstupy!$B$18:$F$31,MATCH($Y38,vstupy!$B$17:$F$17,0),0)</f>
        <v>0</v>
      </c>
      <c r="AA38" s="295" t="s">
        <v>158</v>
      </c>
      <c r="AB38" s="294">
        <f>VLOOKUP($AA38,[1]vstupy!$B$34:$C$36,2,FALSE)</f>
        <v>0</v>
      </c>
      <c r="AC38" s="294">
        <f t="shared" si="462"/>
        <v>0</v>
      </c>
      <c r="AD38" s="442"/>
      <c r="AE38" s="436"/>
      <c r="AF38" s="358"/>
      <c r="AG38" s="382"/>
      <c r="AH38" s="382"/>
      <c r="AI38" s="382"/>
      <c r="AJ38" s="388"/>
      <c r="AK38" s="382"/>
      <c r="AL38" s="382"/>
      <c r="AM38" s="381"/>
      <c r="AN38" s="382"/>
      <c r="AO38" s="384"/>
      <c r="AP38" s="358"/>
      <c r="AQ38" s="356"/>
      <c r="AR38" s="356"/>
      <c r="AS38" s="356"/>
      <c r="AT38" s="356"/>
      <c r="AU38" s="356"/>
      <c r="AV38" s="356"/>
      <c r="AW38" s="356"/>
      <c r="AX38" s="356"/>
      <c r="AY38" s="356"/>
      <c r="AZ38" s="356"/>
      <c r="BA38" s="356"/>
      <c r="BB38" s="356"/>
      <c r="BC38" s="356"/>
      <c r="BD38" s="356"/>
      <c r="BE38" s="356"/>
      <c r="BF38" s="356"/>
      <c r="BG38" s="356"/>
      <c r="BH38" s="356"/>
      <c r="BI38" s="502"/>
      <c r="BJ38" s="355"/>
      <c r="BK38" s="358"/>
      <c r="BL38" s="356"/>
      <c r="BM38" s="356"/>
      <c r="BN38" s="356"/>
      <c r="BO38" s="356"/>
      <c r="BP38" s="356"/>
      <c r="BQ38" s="356"/>
      <c r="BR38" s="356"/>
      <c r="BS38" s="356"/>
      <c r="BT38" s="357"/>
      <c r="BU38" s="358"/>
      <c r="BV38" s="356"/>
      <c r="BW38" s="356"/>
      <c r="BX38" s="356"/>
      <c r="BY38" s="356"/>
      <c r="BZ38" s="356"/>
      <c r="CA38" s="356"/>
      <c r="CB38" s="356"/>
      <c r="CC38" s="356"/>
      <c r="CD38" s="357"/>
      <c r="CE38" s="395"/>
      <c r="CF38" s="358"/>
      <c r="CG38" s="356"/>
      <c r="CH38" s="356"/>
      <c r="CI38" s="356"/>
      <c r="CJ38" s="357"/>
      <c r="CK38" s="396"/>
      <c r="CL38" s="399"/>
      <c r="CM38" s="358"/>
      <c r="CN38" s="356"/>
      <c r="CO38" s="356"/>
      <c r="CP38" s="356"/>
      <c r="CQ38" s="356"/>
      <c r="CR38" s="356"/>
      <c r="CS38" s="356"/>
      <c r="CT38" s="356"/>
      <c r="CU38" s="356"/>
      <c r="CV38" s="357"/>
      <c r="CW38" s="355"/>
      <c r="CX38" s="355"/>
      <c r="CY38" s="358"/>
      <c r="CZ38" s="356"/>
      <c r="DA38" s="356"/>
      <c r="DB38" s="356"/>
      <c r="DC38" s="356"/>
      <c r="DD38" s="356"/>
      <c r="DE38" s="356"/>
      <c r="DF38" s="356"/>
      <c r="DG38" s="356"/>
      <c r="DH38" s="357"/>
      <c r="DI38" s="352"/>
      <c r="DJ38" s="352"/>
      <c r="DK38" s="393"/>
      <c r="DL38" s="393"/>
      <c r="DM38" s="393"/>
      <c r="DN38" s="393"/>
      <c r="DO38" s="393"/>
      <c r="DP38" s="393"/>
      <c r="DQ38" s="392"/>
      <c r="DR38" s="358"/>
      <c r="DS38" s="356"/>
      <c r="DT38" s="356"/>
      <c r="DU38" s="356"/>
      <c r="DV38" s="357"/>
      <c r="DW38" s="423"/>
      <c r="DX38" s="358"/>
      <c r="DY38" s="356"/>
      <c r="DZ38" s="356"/>
      <c r="EA38" s="356"/>
      <c r="EB38" s="357"/>
      <c r="EC38" s="423"/>
      <c r="ED38" s="424"/>
    </row>
    <row r="39" spans="1:134" s="16" customFormat="1" ht="12.6" customHeight="1" x14ac:dyDescent="0.25">
      <c r="B39" s="433">
        <f t="shared" ref="B39" si="517">B36+1</f>
        <v>11</v>
      </c>
      <c r="C39" s="413"/>
      <c r="D39" s="413"/>
      <c r="E39" s="413"/>
      <c r="F39" s="457" t="s">
        <v>212</v>
      </c>
      <c r="G39" s="449"/>
      <c r="H39" s="474" t="str">
        <f t="shared" ref="H39" si="518">IF($F39="3e)  Skoršia transpozícia  - zavedenie transpozície pred termínom ktorý určuje smernica EÚ. "," ","")</f>
        <v/>
      </c>
      <c r="I39" s="474" t="str">
        <f t="shared" ref="I39" si="519">IF($F39="3e)  Skoršia transpozícia  - zavedenie transpozície pred termínom ktorý určuje smernica EÚ. ",$H39,"NA")</f>
        <v>NA</v>
      </c>
      <c r="J39" s="491">
        <f>IF(I39&gt;12,1,I39/12)</f>
        <v>1</v>
      </c>
      <c r="K39" s="457"/>
      <c r="L39" s="413"/>
      <c r="M39" s="456">
        <f>IF(L39="N",0,L39)</f>
        <v>0</v>
      </c>
      <c r="N39" s="457" t="s">
        <v>212</v>
      </c>
      <c r="O39" s="413"/>
      <c r="P39" s="411"/>
      <c r="Q39" s="391" t="s">
        <v>36</v>
      </c>
      <c r="R39" s="386">
        <f>VLOOKUP(Q39,vstupy!$B$3:$C$15,2,FALSE)</f>
        <v>0</v>
      </c>
      <c r="S39" s="411"/>
      <c r="T39" s="416"/>
      <c r="U39" s="391" t="s">
        <v>36</v>
      </c>
      <c r="V39" s="386">
        <f>VLOOKUP(U39,vstupy!$B$3:$C$15,2,FALSE)</f>
        <v>0</v>
      </c>
      <c r="W39" s="411"/>
      <c r="X39" s="174" t="s">
        <v>157</v>
      </c>
      <c r="Y39" s="188" t="s">
        <v>152</v>
      </c>
      <c r="Z39" s="185">
        <f>VLOOKUP($X39,vstupy!$B$18:$F$31,MATCH($Y39,vstupy!$B$17:$F$17,0),0)</f>
        <v>0</v>
      </c>
      <c r="AA39" s="121" t="s">
        <v>158</v>
      </c>
      <c r="AB39" s="185">
        <f>VLOOKUP($AA39,vstupy!$B$34:$C$36,2,FALSE)</f>
        <v>0</v>
      </c>
      <c r="AC39" s="185">
        <f t="shared" ref="AC39:AC76" si="520">Z39+AB39</f>
        <v>0</v>
      </c>
      <c r="AD39" s="465" t="s">
        <v>36</v>
      </c>
      <c r="AE39" s="434">
        <f>VLOOKUP(AD39,vstupy!$B$3:$C$15,2,FALSE)</f>
        <v>0</v>
      </c>
      <c r="AF39" s="437" t="str">
        <f>IFERROR(IF(M39=0,"N",O39/L39*J39),0)</f>
        <v>N</v>
      </c>
      <c r="AG39" s="381">
        <f>O39*J39</f>
        <v>0</v>
      </c>
      <c r="AH39" s="388">
        <f t="shared" ref="AH39" si="521">P39*R39*J39</f>
        <v>0</v>
      </c>
      <c r="AI39" s="381">
        <f t="shared" ref="AI39" si="522">IFERROR(AH39*M39,0)</f>
        <v>0</v>
      </c>
      <c r="AJ39" s="388" t="str">
        <f t="shared" si="177"/>
        <v>N</v>
      </c>
      <c r="AK39" s="381">
        <f t="shared" ref="AK39" si="523">S39*J39</f>
        <v>0</v>
      </c>
      <c r="AL39" s="381">
        <f>T39*V39*J39</f>
        <v>0</v>
      </c>
      <c r="AM39" s="387">
        <f t="shared" ref="AM39" si="524">IFERROR(AL39*M39,0)</f>
        <v>0</v>
      </c>
      <c r="AN39" s="381">
        <f t="shared" ref="AN39" si="525">IF(W39&gt;0,IF(AE39&gt;0,($G$5/160)*(W39/60)*AE39*J39,0),IF(AE39&gt;0,($G$5/160)*((AC39+AC40+AC41)/60)*AE39*J39,0))</f>
        <v>0</v>
      </c>
      <c r="AO39" s="383">
        <f>IFERROR(AN39*M39,0)</f>
        <v>0</v>
      </c>
      <c r="AP39" s="358">
        <f t="shared" ref="AP39" si="526">IF($N39="In (zvyšuje náklady)",AF39,0)</f>
        <v>0</v>
      </c>
      <c r="AQ39" s="356">
        <f t="shared" ref="AQ39" si="527">IF($N39="In (zvyšuje náklady)",AG39,0)</f>
        <v>0</v>
      </c>
      <c r="AR39" s="356">
        <f t="shared" ref="AR39" si="528">IF($N39="In (zvyšuje náklady)",AH39,0)</f>
        <v>0</v>
      </c>
      <c r="AS39" s="356">
        <f t="shared" ref="AS39" si="529">IF($N39="In (zvyšuje náklady)",AI39,0)</f>
        <v>0</v>
      </c>
      <c r="AT39" s="356">
        <f t="shared" ref="AT39" si="530">IF($N39="In (zvyšuje náklady)",AJ39,0)</f>
        <v>0</v>
      </c>
      <c r="AU39" s="356">
        <f t="shared" ref="AU39" si="531">IF($N39="In (zvyšuje náklady)",AK39,0)</f>
        <v>0</v>
      </c>
      <c r="AV39" s="356">
        <f t="shared" ref="AV39" si="532">IF($N39="In (zvyšuje náklady)",AL39,0)</f>
        <v>0</v>
      </c>
      <c r="AW39" s="356">
        <f t="shared" ref="AW39" si="533">IF($N39="In (zvyšuje náklady)",AM39,0)</f>
        <v>0</v>
      </c>
      <c r="AX39" s="356">
        <f t="shared" ref="AX39" si="534">IF($N39="In (zvyšuje náklady)",AN39,0)</f>
        <v>0</v>
      </c>
      <c r="AY39" s="356">
        <f t="shared" ref="AY39" si="535">IF($N39="In (zvyšuje náklady)",AO39,0)</f>
        <v>0</v>
      </c>
      <c r="AZ39" s="356" t="str">
        <f t="shared" ref="AZ39" si="536">IF($N39="Out (znižuje náklady)",AF39,"0")</f>
        <v>0</v>
      </c>
      <c r="BA39" s="356" t="str">
        <f t="shared" ref="BA39" si="537">IF($N39="Out (znižuje náklady)",AG39,"0")</f>
        <v>0</v>
      </c>
      <c r="BB39" s="356" t="str">
        <f t="shared" ref="BB39" si="538">IF($N39="Out (znižuje náklady)",AH39,"0")</f>
        <v>0</v>
      </c>
      <c r="BC39" s="356" t="str">
        <f t="shared" ref="BC39" si="539">IF($N39="Out (znižuje náklady)",AI39,"0")</f>
        <v>0</v>
      </c>
      <c r="BD39" s="356" t="str">
        <f t="shared" ref="BD39" si="540">IF($N39="Out (znižuje náklady)",AJ39,"0")</f>
        <v>0</v>
      </c>
      <c r="BE39" s="356" t="str">
        <f t="shared" ref="BE39" si="541">IF($N39="Out (znižuje náklady)",AK39,"0")</f>
        <v>0</v>
      </c>
      <c r="BF39" s="356" t="str">
        <f t="shared" ref="BF39" si="542">IF($N39="Out (znižuje náklady)",AL39,"0")</f>
        <v>0</v>
      </c>
      <c r="BG39" s="356" t="str">
        <f t="shared" ref="BG39" si="543">IF($N39="Out (znižuje náklady)",AM39,"0")</f>
        <v>0</v>
      </c>
      <c r="BH39" s="356" t="str">
        <f t="shared" ref="BH39" si="544">IF($N39="Out (znižuje náklady)",AN39,"0")</f>
        <v>0</v>
      </c>
      <c r="BI39" s="502" t="str">
        <f t="shared" ref="BI39" si="545">IF($N39="Out (znižuje náklady)",AO39,"0")</f>
        <v>0</v>
      </c>
      <c r="BJ39" s="355">
        <f>IF(F39=vstupy!$B$47,0,1)</f>
        <v>1</v>
      </c>
      <c r="BK39" s="358">
        <f t="shared" ref="BK39" si="546">$BJ39*AP39</f>
        <v>0</v>
      </c>
      <c r="BL39" s="356">
        <f t="shared" ref="BL39" si="547">$BJ39*AQ39</f>
        <v>0</v>
      </c>
      <c r="BM39" s="356">
        <f t="shared" ref="BM39" si="548">$BJ39*AR39</f>
        <v>0</v>
      </c>
      <c r="BN39" s="356">
        <f t="shared" ref="BN39" si="549">$BJ39*AS39</f>
        <v>0</v>
      </c>
      <c r="BO39" s="356">
        <f t="shared" ref="BO39" si="550">$BJ39*AT39</f>
        <v>0</v>
      </c>
      <c r="BP39" s="356">
        <f t="shared" ref="BP39" si="551">$BJ39*AU39</f>
        <v>0</v>
      </c>
      <c r="BQ39" s="356">
        <f t="shared" ref="BQ39" si="552">$BJ39*AV39</f>
        <v>0</v>
      </c>
      <c r="BR39" s="356">
        <f t="shared" ref="BR39" si="553">$BJ39*AW39</f>
        <v>0</v>
      </c>
      <c r="BS39" s="356">
        <f t="shared" ref="BS39" si="554">$BJ39*AX39</f>
        <v>0</v>
      </c>
      <c r="BT39" s="357">
        <f t="shared" ref="BT39" si="555">$BJ39*AY39</f>
        <v>0</v>
      </c>
      <c r="BU39" s="358">
        <f t="shared" ref="BU39" si="556">$BJ39*AZ39</f>
        <v>0</v>
      </c>
      <c r="BV39" s="356">
        <f t="shared" ref="BV39" si="557">$BJ39*BA39</f>
        <v>0</v>
      </c>
      <c r="BW39" s="356">
        <f t="shared" ref="BW39" si="558">$BJ39*BB39</f>
        <v>0</v>
      </c>
      <c r="BX39" s="356">
        <f t="shared" ref="BX39" si="559">$BJ39*BC39</f>
        <v>0</v>
      </c>
      <c r="BY39" s="356">
        <f t="shared" ref="BY39" si="560">$BJ39*BD39</f>
        <v>0</v>
      </c>
      <c r="BZ39" s="356">
        <f t="shared" ref="BZ39" si="561">$BJ39*BE39</f>
        <v>0</v>
      </c>
      <c r="CA39" s="356">
        <f t="shared" ref="CA39" si="562">$BJ39*BF39</f>
        <v>0</v>
      </c>
      <c r="CB39" s="356">
        <f t="shared" ref="CB39" si="563">$BJ39*BG39</f>
        <v>0</v>
      </c>
      <c r="CC39" s="356">
        <f t="shared" ref="CC39" si="564">$BJ39*BH39</f>
        <v>0</v>
      </c>
      <c r="CD39" s="357">
        <f t="shared" ref="CD39" si="565">$BJ39*BI39</f>
        <v>0</v>
      </c>
      <c r="CE39" s="395">
        <f>IF(N39="Nemení sa",1,0)</f>
        <v>0</v>
      </c>
      <c r="CF39" s="358">
        <f>AG39*$CE39</f>
        <v>0</v>
      </c>
      <c r="CG39" s="356">
        <f>AI39*$CE39</f>
        <v>0</v>
      </c>
      <c r="CH39" s="356">
        <f>AK39*$CE39</f>
        <v>0</v>
      </c>
      <c r="CI39" s="356">
        <f>AM39*$CE39</f>
        <v>0</v>
      </c>
      <c r="CJ39" s="357">
        <f>AO39*$CE39</f>
        <v>0</v>
      </c>
      <c r="CK39" s="396">
        <f t="shared" ref="CK39" si="566">SUM(CF39:CJ41)</f>
        <v>0</v>
      </c>
      <c r="CL39" s="397">
        <f>IF(F39=vstupy!B$42,"1",0)</f>
        <v>0</v>
      </c>
      <c r="CM39" s="358">
        <f t="shared" ref="CM39:CV39" si="567">IF($CL39="1",AP39,0)</f>
        <v>0</v>
      </c>
      <c r="CN39" s="356">
        <f t="shared" si="567"/>
        <v>0</v>
      </c>
      <c r="CO39" s="356">
        <f t="shared" si="567"/>
        <v>0</v>
      </c>
      <c r="CP39" s="356">
        <f t="shared" si="567"/>
        <v>0</v>
      </c>
      <c r="CQ39" s="356">
        <f t="shared" si="567"/>
        <v>0</v>
      </c>
      <c r="CR39" s="356">
        <f t="shared" si="567"/>
        <v>0</v>
      </c>
      <c r="CS39" s="356">
        <f t="shared" si="567"/>
        <v>0</v>
      </c>
      <c r="CT39" s="356">
        <f t="shared" si="567"/>
        <v>0</v>
      </c>
      <c r="CU39" s="356">
        <f t="shared" si="567"/>
        <v>0</v>
      </c>
      <c r="CV39" s="357">
        <f t="shared" si="567"/>
        <v>0</v>
      </c>
      <c r="CW39" s="355">
        <f>CP39+CT39+CV39</f>
        <v>0</v>
      </c>
      <c r="CX39" s="355">
        <f t="shared" ref="CX39" si="568">CN39+CR39</f>
        <v>0</v>
      </c>
      <c r="CY39" s="358">
        <f t="shared" ref="CY39:DH39" si="569">IF($CL39="1",AZ39,0)</f>
        <v>0</v>
      </c>
      <c r="CZ39" s="356">
        <f t="shared" si="569"/>
        <v>0</v>
      </c>
      <c r="DA39" s="356">
        <f t="shared" si="569"/>
        <v>0</v>
      </c>
      <c r="DB39" s="356">
        <f t="shared" si="569"/>
        <v>0</v>
      </c>
      <c r="DC39" s="356">
        <f t="shared" si="569"/>
        <v>0</v>
      </c>
      <c r="DD39" s="356">
        <f t="shared" si="569"/>
        <v>0</v>
      </c>
      <c r="DE39" s="356">
        <f t="shared" si="569"/>
        <v>0</v>
      </c>
      <c r="DF39" s="356">
        <f t="shared" si="569"/>
        <v>0</v>
      </c>
      <c r="DG39" s="356">
        <f t="shared" si="569"/>
        <v>0</v>
      </c>
      <c r="DH39" s="357">
        <f t="shared" si="569"/>
        <v>0</v>
      </c>
      <c r="DI39" s="352">
        <f>DB39+DF39+DH39</f>
        <v>0</v>
      </c>
      <c r="DJ39" s="352">
        <f t="shared" ref="DJ39" si="570">CZ39+DD39</f>
        <v>0</v>
      </c>
      <c r="DK39" s="393">
        <f>IF(CE39=0,1,0)</f>
        <v>1</v>
      </c>
      <c r="DL39" s="393">
        <f>IFERROR(IF($AF39="N",AH39+AJ39+AL39+AN39,AF39+AH39+AJ39+AL39+AN39),0)*$DK39</f>
        <v>0</v>
      </c>
      <c r="DM39" s="393">
        <f>(AG39+AI39+AK39+AM39+AO39)*$DK39</f>
        <v>0</v>
      </c>
      <c r="DN39" s="393">
        <f>AS39+AW39+AY39-CW39</f>
        <v>0</v>
      </c>
      <c r="DO39" s="393">
        <f>BC39+BG39+BI39-DI39</f>
        <v>0</v>
      </c>
      <c r="DP39" s="393">
        <f>DN39+DO39</f>
        <v>0</v>
      </c>
      <c r="DQ39" s="392" t="str">
        <f>IF(OR(F39=vstupy!B$40,F39=vstupy!B$41,F39=vstupy!B$42,),"0","1")</f>
        <v>0</v>
      </c>
      <c r="DR39" s="358">
        <f>IF($DQ39="1",AQ39,"0")+CF39</f>
        <v>0</v>
      </c>
      <c r="DS39" s="356">
        <f>IF($DQ39="1",AS39,"0")+CG39</f>
        <v>0</v>
      </c>
      <c r="DT39" s="356">
        <f>IF($DQ39="1",AU39,"0")+CH39</f>
        <v>0</v>
      </c>
      <c r="DU39" s="356">
        <f>IF($DQ39="1",AW39,"0")+CI39</f>
        <v>0</v>
      </c>
      <c r="DV39" s="357">
        <f>IF($DQ39="1",AY39,"0")+CJ39</f>
        <v>0</v>
      </c>
      <c r="DW39" s="423">
        <f t="shared" ref="DW39" si="571">SUM(DR39:DV41)</f>
        <v>0</v>
      </c>
      <c r="DX39" s="358" t="str">
        <f t="shared" ref="DX39" si="572">IF($DQ39="1",BA39,"0")</f>
        <v>0</v>
      </c>
      <c r="DY39" s="356" t="str">
        <f t="shared" ref="DY39" si="573">IF($DQ39="1",BC39,"0")</f>
        <v>0</v>
      </c>
      <c r="DZ39" s="356" t="str">
        <f t="shared" ref="DZ39" si="574">IF($DQ39="1",BE39,"0")</f>
        <v>0</v>
      </c>
      <c r="EA39" s="356" t="str">
        <f>IF($DQ39="1",BG39,"0")</f>
        <v>0</v>
      </c>
      <c r="EB39" s="357" t="str">
        <f>IF($DQ39="1",BI39,"0")</f>
        <v>0</v>
      </c>
      <c r="EC39" s="423">
        <f t="shared" ref="EC39" si="575">SUM(DX39:EB41)</f>
        <v>0</v>
      </c>
      <c r="ED39" s="424">
        <f>EC39+DW39</f>
        <v>0</v>
      </c>
    </row>
    <row r="40" spans="1:134" s="16" customFormat="1" ht="12.6" customHeight="1" x14ac:dyDescent="0.25">
      <c r="B40" s="433"/>
      <c r="C40" s="413"/>
      <c r="D40" s="413"/>
      <c r="E40" s="413"/>
      <c r="F40" s="458"/>
      <c r="G40" s="449"/>
      <c r="H40" s="475"/>
      <c r="I40" s="475"/>
      <c r="J40" s="492"/>
      <c r="K40" s="458"/>
      <c r="L40" s="413"/>
      <c r="M40" s="456"/>
      <c r="N40" s="458"/>
      <c r="O40" s="413"/>
      <c r="P40" s="411"/>
      <c r="Q40" s="391"/>
      <c r="R40" s="386"/>
      <c r="S40" s="411"/>
      <c r="T40" s="416"/>
      <c r="U40" s="391"/>
      <c r="V40" s="386"/>
      <c r="W40" s="411"/>
      <c r="X40" s="174" t="s">
        <v>157</v>
      </c>
      <c r="Y40" s="188" t="s">
        <v>152</v>
      </c>
      <c r="Z40" s="185">
        <f>VLOOKUP($X40,vstupy!$B$18:$F$31,MATCH($Y40,vstupy!$B$17:$F$17,0),0)</f>
        <v>0</v>
      </c>
      <c r="AA40" s="121" t="s">
        <v>158</v>
      </c>
      <c r="AB40" s="185">
        <f>VLOOKUP($AA40,vstupy!$B$34:$C$36,2,FALSE)</f>
        <v>0</v>
      </c>
      <c r="AC40" s="185">
        <f t="shared" si="520"/>
        <v>0</v>
      </c>
      <c r="AD40" s="466"/>
      <c r="AE40" s="435"/>
      <c r="AF40" s="358"/>
      <c r="AG40" s="382"/>
      <c r="AH40" s="382"/>
      <c r="AI40" s="382"/>
      <c r="AJ40" s="382"/>
      <c r="AK40" s="382"/>
      <c r="AL40" s="382"/>
      <c r="AM40" s="389"/>
      <c r="AN40" s="382"/>
      <c r="AO40" s="384"/>
      <c r="AP40" s="358"/>
      <c r="AQ40" s="356"/>
      <c r="AR40" s="356"/>
      <c r="AS40" s="356"/>
      <c r="AT40" s="356"/>
      <c r="AU40" s="356"/>
      <c r="AV40" s="356"/>
      <c r="AW40" s="356"/>
      <c r="AX40" s="356"/>
      <c r="AY40" s="356"/>
      <c r="AZ40" s="356"/>
      <c r="BA40" s="356"/>
      <c r="BB40" s="356"/>
      <c r="BC40" s="356"/>
      <c r="BD40" s="356"/>
      <c r="BE40" s="356"/>
      <c r="BF40" s="356"/>
      <c r="BG40" s="356"/>
      <c r="BH40" s="356"/>
      <c r="BI40" s="502"/>
      <c r="BJ40" s="355"/>
      <c r="BK40" s="358"/>
      <c r="BL40" s="356"/>
      <c r="BM40" s="356"/>
      <c r="BN40" s="356"/>
      <c r="BO40" s="356"/>
      <c r="BP40" s="356"/>
      <c r="BQ40" s="356"/>
      <c r="BR40" s="356"/>
      <c r="BS40" s="356"/>
      <c r="BT40" s="357"/>
      <c r="BU40" s="358"/>
      <c r="BV40" s="356"/>
      <c r="BW40" s="356"/>
      <c r="BX40" s="356"/>
      <c r="BY40" s="356"/>
      <c r="BZ40" s="356"/>
      <c r="CA40" s="356"/>
      <c r="CB40" s="356"/>
      <c r="CC40" s="356"/>
      <c r="CD40" s="357"/>
      <c r="CE40" s="395"/>
      <c r="CF40" s="358"/>
      <c r="CG40" s="356"/>
      <c r="CH40" s="356"/>
      <c r="CI40" s="356"/>
      <c r="CJ40" s="357"/>
      <c r="CK40" s="396"/>
      <c r="CL40" s="398"/>
      <c r="CM40" s="358"/>
      <c r="CN40" s="356"/>
      <c r="CO40" s="356"/>
      <c r="CP40" s="356"/>
      <c r="CQ40" s="356"/>
      <c r="CR40" s="356"/>
      <c r="CS40" s="356"/>
      <c r="CT40" s="356"/>
      <c r="CU40" s="356"/>
      <c r="CV40" s="357"/>
      <c r="CW40" s="355"/>
      <c r="CX40" s="355"/>
      <c r="CY40" s="358"/>
      <c r="CZ40" s="356"/>
      <c r="DA40" s="356"/>
      <c r="DB40" s="356"/>
      <c r="DC40" s="356"/>
      <c r="DD40" s="356"/>
      <c r="DE40" s="356"/>
      <c r="DF40" s="356"/>
      <c r="DG40" s="356"/>
      <c r="DH40" s="357"/>
      <c r="DI40" s="352"/>
      <c r="DJ40" s="352"/>
      <c r="DK40" s="393"/>
      <c r="DL40" s="393"/>
      <c r="DM40" s="393"/>
      <c r="DN40" s="393"/>
      <c r="DO40" s="393"/>
      <c r="DP40" s="393"/>
      <c r="DQ40" s="392"/>
      <c r="DR40" s="358"/>
      <c r="DS40" s="356"/>
      <c r="DT40" s="356"/>
      <c r="DU40" s="356"/>
      <c r="DV40" s="357"/>
      <c r="DW40" s="423"/>
      <c r="DX40" s="358"/>
      <c r="DY40" s="356"/>
      <c r="DZ40" s="356"/>
      <c r="EA40" s="356"/>
      <c r="EB40" s="357"/>
      <c r="EC40" s="423"/>
      <c r="ED40" s="424"/>
    </row>
    <row r="41" spans="1:134" s="16" customFormat="1" ht="12.6" customHeight="1" x14ac:dyDescent="0.25">
      <c r="B41" s="433"/>
      <c r="C41" s="413"/>
      <c r="D41" s="413"/>
      <c r="E41" s="413"/>
      <c r="F41" s="459"/>
      <c r="G41" s="449"/>
      <c r="H41" s="476"/>
      <c r="I41" s="476"/>
      <c r="J41" s="493"/>
      <c r="K41" s="459"/>
      <c r="L41" s="413"/>
      <c r="M41" s="456"/>
      <c r="N41" s="459"/>
      <c r="O41" s="413"/>
      <c r="P41" s="411"/>
      <c r="Q41" s="391"/>
      <c r="R41" s="386"/>
      <c r="S41" s="411"/>
      <c r="T41" s="416"/>
      <c r="U41" s="391"/>
      <c r="V41" s="386"/>
      <c r="W41" s="411"/>
      <c r="X41" s="174" t="s">
        <v>157</v>
      </c>
      <c r="Y41" s="188" t="s">
        <v>152</v>
      </c>
      <c r="Z41" s="185">
        <f>VLOOKUP($X41,vstupy!$B$18:$F$31,MATCH($Y41,vstupy!$B$17:$F$17,0),0)</f>
        <v>0</v>
      </c>
      <c r="AA41" s="121" t="s">
        <v>158</v>
      </c>
      <c r="AB41" s="185">
        <f>VLOOKUP($AA41,vstupy!$B$34:$C$36,2,FALSE)</f>
        <v>0</v>
      </c>
      <c r="AC41" s="185">
        <f t="shared" si="520"/>
        <v>0</v>
      </c>
      <c r="AD41" s="467"/>
      <c r="AE41" s="436"/>
      <c r="AF41" s="358"/>
      <c r="AG41" s="382"/>
      <c r="AH41" s="382"/>
      <c r="AI41" s="382"/>
      <c r="AJ41" s="382"/>
      <c r="AK41" s="382"/>
      <c r="AL41" s="382"/>
      <c r="AM41" s="381"/>
      <c r="AN41" s="382"/>
      <c r="AO41" s="384"/>
      <c r="AP41" s="358"/>
      <c r="AQ41" s="356"/>
      <c r="AR41" s="356"/>
      <c r="AS41" s="356"/>
      <c r="AT41" s="356"/>
      <c r="AU41" s="356"/>
      <c r="AV41" s="356"/>
      <c r="AW41" s="356"/>
      <c r="AX41" s="356"/>
      <c r="AY41" s="356"/>
      <c r="AZ41" s="356"/>
      <c r="BA41" s="356"/>
      <c r="BB41" s="356"/>
      <c r="BC41" s="356"/>
      <c r="BD41" s="356"/>
      <c r="BE41" s="356"/>
      <c r="BF41" s="356"/>
      <c r="BG41" s="356"/>
      <c r="BH41" s="356"/>
      <c r="BI41" s="502"/>
      <c r="BJ41" s="355"/>
      <c r="BK41" s="358"/>
      <c r="BL41" s="356"/>
      <c r="BM41" s="356"/>
      <c r="BN41" s="356"/>
      <c r="BO41" s="356"/>
      <c r="BP41" s="356"/>
      <c r="BQ41" s="356"/>
      <c r="BR41" s="356"/>
      <c r="BS41" s="356"/>
      <c r="BT41" s="357"/>
      <c r="BU41" s="358"/>
      <c r="BV41" s="356"/>
      <c r="BW41" s="356"/>
      <c r="BX41" s="356"/>
      <c r="BY41" s="356"/>
      <c r="BZ41" s="356"/>
      <c r="CA41" s="356"/>
      <c r="CB41" s="356"/>
      <c r="CC41" s="356"/>
      <c r="CD41" s="357"/>
      <c r="CE41" s="395"/>
      <c r="CF41" s="358"/>
      <c r="CG41" s="356"/>
      <c r="CH41" s="356"/>
      <c r="CI41" s="356"/>
      <c r="CJ41" s="357"/>
      <c r="CK41" s="396"/>
      <c r="CL41" s="399"/>
      <c r="CM41" s="358"/>
      <c r="CN41" s="356"/>
      <c r="CO41" s="356"/>
      <c r="CP41" s="356"/>
      <c r="CQ41" s="356"/>
      <c r="CR41" s="356"/>
      <c r="CS41" s="356"/>
      <c r="CT41" s="356"/>
      <c r="CU41" s="356"/>
      <c r="CV41" s="357"/>
      <c r="CW41" s="355"/>
      <c r="CX41" s="355"/>
      <c r="CY41" s="358"/>
      <c r="CZ41" s="356"/>
      <c r="DA41" s="356"/>
      <c r="DB41" s="356"/>
      <c r="DC41" s="356"/>
      <c r="DD41" s="356"/>
      <c r="DE41" s="356"/>
      <c r="DF41" s="356"/>
      <c r="DG41" s="356"/>
      <c r="DH41" s="357"/>
      <c r="DI41" s="352"/>
      <c r="DJ41" s="352"/>
      <c r="DK41" s="393"/>
      <c r="DL41" s="393"/>
      <c r="DM41" s="393"/>
      <c r="DN41" s="393"/>
      <c r="DO41" s="393"/>
      <c r="DP41" s="393"/>
      <c r="DQ41" s="392"/>
      <c r="DR41" s="358"/>
      <c r="DS41" s="356"/>
      <c r="DT41" s="356"/>
      <c r="DU41" s="356"/>
      <c r="DV41" s="357"/>
      <c r="DW41" s="423"/>
      <c r="DX41" s="358"/>
      <c r="DY41" s="356"/>
      <c r="DZ41" s="356"/>
      <c r="EA41" s="356"/>
      <c r="EB41" s="357"/>
      <c r="EC41" s="423"/>
      <c r="ED41" s="424"/>
    </row>
    <row r="42" spans="1:134" s="16" customFormat="1" ht="12.6" customHeight="1" x14ac:dyDescent="0.25">
      <c r="B42" s="432">
        <f t="shared" ref="B42" si="576">B39+1</f>
        <v>12</v>
      </c>
      <c r="C42" s="414"/>
      <c r="D42" s="414"/>
      <c r="E42" s="414"/>
      <c r="F42" s="445" t="s">
        <v>212</v>
      </c>
      <c r="G42" s="450"/>
      <c r="H42" s="462" t="str">
        <f t="shared" ref="H42" si="577">IF($F42="3e)  Skoršia transpozícia  - zavedenie transpozície pred termínom ktorý určuje smernica EÚ. "," ","")</f>
        <v/>
      </c>
      <c r="I42" s="462" t="str">
        <f t="shared" ref="I42" si="578">IF($F42="3e)  Skoršia transpozícia  - zavedenie transpozície pred termínom ktorý určuje smernica EÚ. ",$H42,"NA")</f>
        <v>NA</v>
      </c>
      <c r="J42" s="494">
        <f>IF(I42&gt;12,1,I42/12)</f>
        <v>1</v>
      </c>
      <c r="K42" s="445"/>
      <c r="L42" s="414"/>
      <c r="M42" s="455">
        <f>IF(L42="N",0,L42)</f>
        <v>0</v>
      </c>
      <c r="N42" s="445" t="s">
        <v>212</v>
      </c>
      <c r="O42" s="414"/>
      <c r="P42" s="412"/>
      <c r="Q42" s="390" t="s">
        <v>36</v>
      </c>
      <c r="R42" s="385">
        <f>VLOOKUP(Q42,vstupy!$B$3:$C$15,2,FALSE)</f>
        <v>0</v>
      </c>
      <c r="S42" s="412"/>
      <c r="T42" s="415"/>
      <c r="U42" s="390" t="s">
        <v>36</v>
      </c>
      <c r="V42" s="385">
        <f>VLOOKUP(U42,vstupy!$B$3:$C$15,2,FALSE)</f>
        <v>0</v>
      </c>
      <c r="W42" s="412"/>
      <c r="X42" s="292" t="s">
        <v>157</v>
      </c>
      <c r="Y42" s="293" t="s">
        <v>152</v>
      </c>
      <c r="Z42" s="294">
        <f>VLOOKUP($X42,vstupy!$B$18:$F$31,MATCH($Y42,vstupy!$B$17:$F$17,0),0)</f>
        <v>0</v>
      </c>
      <c r="AA42" s="295" t="s">
        <v>158</v>
      </c>
      <c r="AB42" s="294">
        <f>VLOOKUP($AA42,vstupy!$B$34:$C$36,2,FALSE)</f>
        <v>0</v>
      </c>
      <c r="AC42" s="294">
        <f t="shared" si="520"/>
        <v>0</v>
      </c>
      <c r="AD42" s="440" t="s">
        <v>36</v>
      </c>
      <c r="AE42" s="434">
        <f>VLOOKUP(AD42,vstupy!$B$3:$C$15,2,FALSE)</f>
        <v>0</v>
      </c>
      <c r="AF42" s="437" t="str">
        <f>IFERROR(IF(M42=0,"N",O42/L42*J42),0)</f>
        <v>N</v>
      </c>
      <c r="AG42" s="381">
        <f>O42*J42</f>
        <v>0</v>
      </c>
      <c r="AH42" s="388">
        <f t="shared" ref="AH42" si="579">P42*R42*J42</f>
        <v>0</v>
      </c>
      <c r="AI42" s="381">
        <f t="shared" ref="AI42" si="580">IFERROR(AH42*M42,0)</f>
        <v>0</v>
      </c>
      <c r="AJ42" s="388" t="str">
        <f t="shared" si="177"/>
        <v>N</v>
      </c>
      <c r="AK42" s="381">
        <f t="shared" ref="AK42" si="581">S42*J42</f>
        <v>0</v>
      </c>
      <c r="AL42" s="381">
        <f>T42*V42*J42</f>
        <v>0</v>
      </c>
      <c r="AM42" s="387">
        <f t="shared" ref="AM42" si="582">IFERROR(AL42*M42,0)</f>
        <v>0</v>
      </c>
      <c r="AN42" s="381">
        <f t="shared" ref="AN42" si="583">IF(W42&gt;0,IF(AE42&gt;0,($G$5/160)*(W42/60)*AE42*J42,0),IF(AE42&gt;0,($G$5/160)*((AC42+AC43+AC44)/60)*AE42*J42,0))</f>
        <v>0</v>
      </c>
      <c r="AO42" s="383">
        <f>IFERROR(AN42*M42,0)</f>
        <v>0</v>
      </c>
      <c r="AP42" s="358">
        <f t="shared" ref="AP42" si="584">IF($N42="In (zvyšuje náklady)",AF42,0)</f>
        <v>0</v>
      </c>
      <c r="AQ42" s="356">
        <f t="shared" ref="AQ42" si="585">IF($N42="In (zvyšuje náklady)",AG42,0)</f>
        <v>0</v>
      </c>
      <c r="AR42" s="356">
        <f t="shared" ref="AR42" si="586">IF($N42="In (zvyšuje náklady)",AH42,0)</f>
        <v>0</v>
      </c>
      <c r="AS42" s="356">
        <f t="shared" ref="AS42" si="587">IF($N42="In (zvyšuje náklady)",AI42,0)</f>
        <v>0</v>
      </c>
      <c r="AT42" s="356">
        <f t="shared" ref="AT42" si="588">IF($N42="In (zvyšuje náklady)",AJ42,0)</f>
        <v>0</v>
      </c>
      <c r="AU42" s="356">
        <f t="shared" ref="AU42" si="589">IF($N42="In (zvyšuje náklady)",AK42,0)</f>
        <v>0</v>
      </c>
      <c r="AV42" s="356">
        <f t="shared" ref="AV42" si="590">IF($N42="In (zvyšuje náklady)",AL42,0)</f>
        <v>0</v>
      </c>
      <c r="AW42" s="356">
        <f t="shared" ref="AW42" si="591">IF($N42="In (zvyšuje náklady)",AM42,0)</f>
        <v>0</v>
      </c>
      <c r="AX42" s="356">
        <f t="shared" ref="AX42" si="592">IF($N42="In (zvyšuje náklady)",AN42,0)</f>
        <v>0</v>
      </c>
      <c r="AY42" s="356">
        <f t="shared" ref="AY42" si="593">IF($N42="In (zvyšuje náklady)",AO42,0)</f>
        <v>0</v>
      </c>
      <c r="AZ42" s="356" t="str">
        <f t="shared" ref="AZ42" si="594">IF($N42="Out (znižuje náklady)",AF42,"0")</f>
        <v>0</v>
      </c>
      <c r="BA42" s="356" t="str">
        <f t="shared" ref="BA42" si="595">IF($N42="Out (znižuje náklady)",AG42,"0")</f>
        <v>0</v>
      </c>
      <c r="BB42" s="356" t="str">
        <f t="shared" ref="BB42" si="596">IF($N42="Out (znižuje náklady)",AH42,"0")</f>
        <v>0</v>
      </c>
      <c r="BC42" s="356" t="str">
        <f t="shared" ref="BC42" si="597">IF($N42="Out (znižuje náklady)",AI42,"0")</f>
        <v>0</v>
      </c>
      <c r="BD42" s="356" t="str">
        <f t="shared" ref="BD42" si="598">IF($N42="Out (znižuje náklady)",AJ42,"0")</f>
        <v>0</v>
      </c>
      <c r="BE42" s="356" t="str">
        <f t="shared" ref="BE42" si="599">IF($N42="Out (znižuje náklady)",AK42,"0")</f>
        <v>0</v>
      </c>
      <c r="BF42" s="356" t="str">
        <f t="shared" ref="BF42" si="600">IF($N42="Out (znižuje náklady)",AL42,"0")</f>
        <v>0</v>
      </c>
      <c r="BG42" s="356" t="str">
        <f t="shared" ref="BG42" si="601">IF($N42="Out (znižuje náklady)",AM42,"0")</f>
        <v>0</v>
      </c>
      <c r="BH42" s="356" t="str">
        <f t="shared" ref="BH42" si="602">IF($N42="Out (znižuje náklady)",AN42,"0")</f>
        <v>0</v>
      </c>
      <c r="BI42" s="502" t="str">
        <f t="shared" ref="BI42" si="603">IF($N42="Out (znižuje náklady)",AO42,"0")</f>
        <v>0</v>
      </c>
      <c r="BJ42" s="355">
        <f>IF(F42=vstupy!$B$47,0,1)</f>
        <v>1</v>
      </c>
      <c r="BK42" s="358">
        <f t="shared" ref="BK42" si="604">$BJ42*AP42</f>
        <v>0</v>
      </c>
      <c r="BL42" s="356">
        <f t="shared" ref="BL42" si="605">$BJ42*AQ42</f>
        <v>0</v>
      </c>
      <c r="BM42" s="356">
        <f t="shared" ref="BM42" si="606">$BJ42*AR42</f>
        <v>0</v>
      </c>
      <c r="BN42" s="356">
        <f t="shared" ref="BN42" si="607">$BJ42*AS42</f>
        <v>0</v>
      </c>
      <c r="BO42" s="356">
        <f t="shared" ref="BO42" si="608">$BJ42*AT42</f>
        <v>0</v>
      </c>
      <c r="BP42" s="356">
        <f t="shared" ref="BP42" si="609">$BJ42*AU42</f>
        <v>0</v>
      </c>
      <c r="BQ42" s="356">
        <f t="shared" ref="BQ42" si="610">$BJ42*AV42</f>
        <v>0</v>
      </c>
      <c r="BR42" s="356">
        <f t="shared" ref="BR42" si="611">$BJ42*AW42</f>
        <v>0</v>
      </c>
      <c r="BS42" s="356">
        <f t="shared" ref="BS42" si="612">$BJ42*AX42</f>
        <v>0</v>
      </c>
      <c r="BT42" s="357">
        <f t="shared" ref="BT42" si="613">$BJ42*AY42</f>
        <v>0</v>
      </c>
      <c r="BU42" s="358">
        <f t="shared" ref="BU42" si="614">$BJ42*AZ42</f>
        <v>0</v>
      </c>
      <c r="BV42" s="356">
        <f t="shared" ref="BV42" si="615">$BJ42*BA42</f>
        <v>0</v>
      </c>
      <c r="BW42" s="356">
        <f t="shared" ref="BW42" si="616">$BJ42*BB42</f>
        <v>0</v>
      </c>
      <c r="BX42" s="356">
        <f t="shared" ref="BX42" si="617">$BJ42*BC42</f>
        <v>0</v>
      </c>
      <c r="BY42" s="356">
        <f t="shared" ref="BY42" si="618">$BJ42*BD42</f>
        <v>0</v>
      </c>
      <c r="BZ42" s="356">
        <f t="shared" ref="BZ42" si="619">$BJ42*BE42</f>
        <v>0</v>
      </c>
      <c r="CA42" s="356">
        <f t="shared" ref="CA42" si="620">$BJ42*BF42</f>
        <v>0</v>
      </c>
      <c r="CB42" s="356">
        <f t="shared" ref="CB42" si="621">$BJ42*BG42</f>
        <v>0</v>
      </c>
      <c r="CC42" s="356">
        <f t="shared" ref="CC42" si="622">$BJ42*BH42</f>
        <v>0</v>
      </c>
      <c r="CD42" s="357">
        <f t="shared" ref="CD42" si="623">$BJ42*BI42</f>
        <v>0</v>
      </c>
      <c r="CE42" s="395">
        <f>IF(N42="Nemení sa",1,0)</f>
        <v>0</v>
      </c>
      <c r="CF42" s="358">
        <f>AG42*$CE42</f>
        <v>0</v>
      </c>
      <c r="CG42" s="356">
        <f>AI42*$CE42</f>
        <v>0</v>
      </c>
      <c r="CH42" s="356">
        <f>AK42*$CE42</f>
        <v>0</v>
      </c>
      <c r="CI42" s="356">
        <f>AM42*$CE42</f>
        <v>0</v>
      </c>
      <c r="CJ42" s="357">
        <f>AO42*$CE42</f>
        <v>0</v>
      </c>
      <c r="CK42" s="396">
        <f t="shared" ref="CK42" si="624">SUM(CF42:CJ44)</f>
        <v>0</v>
      </c>
      <c r="CL42" s="397">
        <f>IF(F42=vstupy!B$42,"1",0)</f>
        <v>0</v>
      </c>
      <c r="CM42" s="358">
        <f t="shared" ref="CM42:CV42" si="625">IF($CL42="1",AP42,0)</f>
        <v>0</v>
      </c>
      <c r="CN42" s="356">
        <f t="shared" si="625"/>
        <v>0</v>
      </c>
      <c r="CO42" s="356">
        <f t="shared" si="625"/>
        <v>0</v>
      </c>
      <c r="CP42" s="356">
        <f t="shared" si="625"/>
        <v>0</v>
      </c>
      <c r="CQ42" s="356">
        <f t="shared" si="625"/>
        <v>0</v>
      </c>
      <c r="CR42" s="356">
        <f t="shared" si="625"/>
        <v>0</v>
      </c>
      <c r="CS42" s="356">
        <f t="shared" si="625"/>
        <v>0</v>
      </c>
      <c r="CT42" s="356">
        <f t="shared" si="625"/>
        <v>0</v>
      </c>
      <c r="CU42" s="356">
        <f t="shared" si="625"/>
        <v>0</v>
      </c>
      <c r="CV42" s="357">
        <f t="shared" si="625"/>
        <v>0</v>
      </c>
      <c r="CW42" s="355">
        <f>CP42+CT42+CV42</f>
        <v>0</v>
      </c>
      <c r="CX42" s="355">
        <f t="shared" ref="CX42" si="626">CN42+CR42</f>
        <v>0</v>
      </c>
      <c r="CY42" s="358">
        <f t="shared" ref="CY42:DH42" si="627">IF($CL42="1",AZ42,0)</f>
        <v>0</v>
      </c>
      <c r="CZ42" s="356">
        <f t="shared" si="627"/>
        <v>0</v>
      </c>
      <c r="DA42" s="356">
        <f t="shared" si="627"/>
        <v>0</v>
      </c>
      <c r="DB42" s="356">
        <f t="shared" si="627"/>
        <v>0</v>
      </c>
      <c r="DC42" s="356">
        <f t="shared" si="627"/>
        <v>0</v>
      </c>
      <c r="DD42" s="356">
        <f t="shared" si="627"/>
        <v>0</v>
      </c>
      <c r="DE42" s="356">
        <f t="shared" si="627"/>
        <v>0</v>
      </c>
      <c r="DF42" s="356">
        <f t="shared" si="627"/>
        <v>0</v>
      </c>
      <c r="DG42" s="356">
        <f t="shared" si="627"/>
        <v>0</v>
      </c>
      <c r="DH42" s="357">
        <f t="shared" si="627"/>
        <v>0</v>
      </c>
      <c r="DI42" s="352">
        <f>DB42+DF42+DH42</f>
        <v>0</v>
      </c>
      <c r="DJ42" s="352">
        <f t="shared" ref="DJ42" si="628">CZ42+DD42</f>
        <v>0</v>
      </c>
      <c r="DK42" s="393">
        <f>IF(CE42=0,1,0)</f>
        <v>1</v>
      </c>
      <c r="DL42" s="393">
        <f>IFERROR(IF($AF42="N",AH42+AJ42+AL42+AN42,AF42+AH42+AJ42+AL42+AN42),0)*$DK42</f>
        <v>0</v>
      </c>
      <c r="DM42" s="393">
        <f>(AG42+AI42+AK42+AM42+AO42)*$DK42</f>
        <v>0</v>
      </c>
      <c r="DN42" s="393">
        <f>AS42+AW42+AY42-CW42</f>
        <v>0</v>
      </c>
      <c r="DO42" s="393">
        <f>BC42+BG42+BI42-DI42</f>
        <v>0</v>
      </c>
      <c r="DP42" s="393">
        <f>DN42+DO42</f>
        <v>0</v>
      </c>
      <c r="DQ42" s="392" t="str">
        <f>IF(OR(F42=vstupy!B$40,F42=vstupy!B$41,F42=vstupy!B$42,),"0","1")</f>
        <v>0</v>
      </c>
      <c r="DR42" s="358">
        <f>IF($DQ42="1",AQ42,"0")+CF42</f>
        <v>0</v>
      </c>
      <c r="DS42" s="356">
        <f>IF($DQ42="1",AS42,"0")+CG42</f>
        <v>0</v>
      </c>
      <c r="DT42" s="356">
        <f>IF($DQ42="1",AU42,"0")+CH42</f>
        <v>0</v>
      </c>
      <c r="DU42" s="356">
        <f>IF($DQ42="1",AW42,"0")+CI42</f>
        <v>0</v>
      </c>
      <c r="DV42" s="357">
        <f>IF($DQ42="1",AY42,"0")+CJ42</f>
        <v>0</v>
      </c>
      <c r="DW42" s="423">
        <f t="shared" ref="DW42" si="629">SUM(DR42:DV44)</f>
        <v>0</v>
      </c>
      <c r="DX42" s="358" t="str">
        <f t="shared" ref="DX42" si="630">IF($DQ42="1",BA42,"0")</f>
        <v>0</v>
      </c>
      <c r="DY42" s="356" t="str">
        <f t="shared" ref="DY42" si="631">IF($DQ42="1",BC42,"0")</f>
        <v>0</v>
      </c>
      <c r="DZ42" s="356" t="str">
        <f t="shared" ref="DZ42" si="632">IF($DQ42="1",BE42,"0")</f>
        <v>0</v>
      </c>
      <c r="EA42" s="356" t="str">
        <f>IF($DQ42="1",BG42,"0")</f>
        <v>0</v>
      </c>
      <c r="EB42" s="357" t="str">
        <f>IF($DQ42="1",BI42,"0")</f>
        <v>0</v>
      </c>
      <c r="EC42" s="423">
        <f t="shared" ref="EC42" si="633">SUM(DX42:EB44)</f>
        <v>0</v>
      </c>
      <c r="ED42" s="424">
        <f>EC42+DW42</f>
        <v>0</v>
      </c>
    </row>
    <row r="43" spans="1:134" s="16" customFormat="1" ht="12.6" customHeight="1" x14ac:dyDescent="0.25">
      <c r="B43" s="432"/>
      <c r="C43" s="414"/>
      <c r="D43" s="414"/>
      <c r="E43" s="414"/>
      <c r="F43" s="446"/>
      <c r="G43" s="450"/>
      <c r="H43" s="463"/>
      <c r="I43" s="463"/>
      <c r="J43" s="495"/>
      <c r="K43" s="446"/>
      <c r="L43" s="414"/>
      <c r="M43" s="455"/>
      <c r="N43" s="446"/>
      <c r="O43" s="414"/>
      <c r="P43" s="412"/>
      <c r="Q43" s="390"/>
      <c r="R43" s="385"/>
      <c r="S43" s="412"/>
      <c r="T43" s="415"/>
      <c r="U43" s="390"/>
      <c r="V43" s="385"/>
      <c r="W43" s="412"/>
      <c r="X43" s="292" t="s">
        <v>145</v>
      </c>
      <c r="Y43" s="293" t="s">
        <v>152</v>
      </c>
      <c r="Z43" s="294">
        <f>VLOOKUP($X43,vstupy!$B$18:$F$31,MATCH($Y43,vstupy!$B$17:$F$17,0),0)</f>
        <v>0</v>
      </c>
      <c r="AA43" s="295" t="s">
        <v>158</v>
      </c>
      <c r="AB43" s="294">
        <f>VLOOKUP($AA43,vstupy!$B$34:$C$36,2,FALSE)</f>
        <v>0</v>
      </c>
      <c r="AC43" s="294">
        <f t="shared" si="520"/>
        <v>0</v>
      </c>
      <c r="AD43" s="441"/>
      <c r="AE43" s="435"/>
      <c r="AF43" s="358"/>
      <c r="AG43" s="382"/>
      <c r="AH43" s="382"/>
      <c r="AI43" s="382"/>
      <c r="AJ43" s="382"/>
      <c r="AK43" s="382"/>
      <c r="AL43" s="382"/>
      <c r="AM43" s="389"/>
      <c r="AN43" s="382"/>
      <c r="AO43" s="384"/>
      <c r="AP43" s="358"/>
      <c r="AQ43" s="356"/>
      <c r="AR43" s="356"/>
      <c r="AS43" s="356"/>
      <c r="AT43" s="356"/>
      <c r="AU43" s="356"/>
      <c r="AV43" s="356"/>
      <c r="AW43" s="356"/>
      <c r="AX43" s="356"/>
      <c r="AY43" s="356"/>
      <c r="AZ43" s="356"/>
      <c r="BA43" s="356"/>
      <c r="BB43" s="356"/>
      <c r="BC43" s="356"/>
      <c r="BD43" s="356"/>
      <c r="BE43" s="356"/>
      <c r="BF43" s="356"/>
      <c r="BG43" s="356"/>
      <c r="BH43" s="356"/>
      <c r="BI43" s="502"/>
      <c r="BJ43" s="355"/>
      <c r="BK43" s="358"/>
      <c r="BL43" s="356"/>
      <c r="BM43" s="356"/>
      <c r="BN43" s="356"/>
      <c r="BO43" s="356"/>
      <c r="BP43" s="356"/>
      <c r="BQ43" s="356"/>
      <c r="BR43" s="356"/>
      <c r="BS43" s="356"/>
      <c r="BT43" s="357"/>
      <c r="BU43" s="358"/>
      <c r="BV43" s="356"/>
      <c r="BW43" s="356"/>
      <c r="BX43" s="356"/>
      <c r="BY43" s="356"/>
      <c r="BZ43" s="356"/>
      <c r="CA43" s="356"/>
      <c r="CB43" s="356"/>
      <c r="CC43" s="356"/>
      <c r="CD43" s="357"/>
      <c r="CE43" s="395"/>
      <c r="CF43" s="358"/>
      <c r="CG43" s="356"/>
      <c r="CH43" s="356"/>
      <c r="CI43" s="356"/>
      <c r="CJ43" s="357"/>
      <c r="CK43" s="396"/>
      <c r="CL43" s="398"/>
      <c r="CM43" s="358"/>
      <c r="CN43" s="356"/>
      <c r="CO43" s="356"/>
      <c r="CP43" s="356"/>
      <c r="CQ43" s="356"/>
      <c r="CR43" s="356"/>
      <c r="CS43" s="356"/>
      <c r="CT43" s="356"/>
      <c r="CU43" s="356"/>
      <c r="CV43" s="357"/>
      <c r="CW43" s="355"/>
      <c r="CX43" s="355"/>
      <c r="CY43" s="358"/>
      <c r="CZ43" s="356"/>
      <c r="DA43" s="356"/>
      <c r="DB43" s="356"/>
      <c r="DC43" s="356"/>
      <c r="DD43" s="356"/>
      <c r="DE43" s="356"/>
      <c r="DF43" s="356"/>
      <c r="DG43" s="356"/>
      <c r="DH43" s="357"/>
      <c r="DI43" s="352"/>
      <c r="DJ43" s="352"/>
      <c r="DK43" s="393"/>
      <c r="DL43" s="393"/>
      <c r="DM43" s="393"/>
      <c r="DN43" s="393"/>
      <c r="DO43" s="393"/>
      <c r="DP43" s="393"/>
      <c r="DQ43" s="392"/>
      <c r="DR43" s="358"/>
      <c r="DS43" s="356"/>
      <c r="DT43" s="356"/>
      <c r="DU43" s="356"/>
      <c r="DV43" s="357"/>
      <c r="DW43" s="423"/>
      <c r="DX43" s="358"/>
      <c r="DY43" s="356"/>
      <c r="DZ43" s="356"/>
      <c r="EA43" s="356"/>
      <c r="EB43" s="357"/>
      <c r="EC43" s="423"/>
      <c r="ED43" s="424"/>
    </row>
    <row r="44" spans="1:134" s="16" customFormat="1" ht="12.6" customHeight="1" x14ac:dyDescent="0.25">
      <c r="B44" s="432"/>
      <c r="C44" s="414"/>
      <c r="D44" s="414"/>
      <c r="E44" s="414"/>
      <c r="F44" s="447"/>
      <c r="G44" s="450"/>
      <c r="H44" s="464"/>
      <c r="I44" s="464"/>
      <c r="J44" s="496"/>
      <c r="K44" s="447"/>
      <c r="L44" s="414"/>
      <c r="M44" s="455"/>
      <c r="N44" s="447"/>
      <c r="O44" s="414"/>
      <c r="P44" s="412"/>
      <c r="Q44" s="390"/>
      <c r="R44" s="385"/>
      <c r="S44" s="412"/>
      <c r="T44" s="415"/>
      <c r="U44" s="390"/>
      <c r="V44" s="385"/>
      <c r="W44" s="412"/>
      <c r="X44" s="292" t="s">
        <v>157</v>
      </c>
      <c r="Y44" s="293" t="s">
        <v>152</v>
      </c>
      <c r="Z44" s="294">
        <f>VLOOKUP($X44,vstupy!$B$18:$F$31,MATCH($Y44,vstupy!$B$17:$F$17,0),0)</f>
        <v>0</v>
      </c>
      <c r="AA44" s="295" t="s">
        <v>158</v>
      </c>
      <c r="AB44" s="294">
        <f>VLOOKUP($AA44,vstupy!$B$34:$C$36,2,FALSE)</f>
        <v>0</v>
      </c>
      <c r="AC44" s="294">
        <f t="shared" si="520"/>
        <v>0</v>
      </c>
      <c r="AD44" s="442"/>
      <c r="AE44" s="436"/>
      <c r="AF44" s="358"/>
      <c r="AG44" s="382"/>
      <c r="AH44" s="382"/>
      <c r="AI44" s="382"/>
      <c r="AJ44" s="382"/>
      <c r="AK44" s="382"/>
      <c r="AL44" s="382"/>
      <c r="AM44" s="381"/>
      <c r="AN44" s="382"/>
      <c r="AO44" s="384"/>
      <c r="AP44" s="358"/>
      <c r="AQ44" s="356"/>
      <c r="AR44" s="356"/>
      <c r="AS44" s="356"/>
      <c r="AT44" s="356"/>
      <c r="AU44" s="356"/>
      <c r="AV44" s="356"/>
      <c r="AW44" s="356"/>
      <c r="AX44" s="356"/>
      <c r="AY44" s="356"/>
      <c r="AZ44" s="356"/>
      <c r="BA44" s="356"/>
      <c r="BB44" s="356"/>
      <c r="BC44" s="356"/>
      <c r="BD44" s="356"/>
      <c r="BE44" s="356"/>
      <c r="BF44" s="356"/>
      <c r="BG44" s="356"/>
      <c r="BH44" s="356"/>
      <c r="BI44" s="502"/>
      <c r="BJ44" s="355"/>
      <c r="BK44" s="358"/>
      <c r="BL44" s="356"/>
      <c r="BM44" s="356"/>
      <c r="BN44" s="356"/>
      <c r="BO44" s="356"/>
      <c r="BP44" s="356"/>
      <c r="BQ44" s="356"/>
      <c r="BR44" s="356"/>
      <c r="BS44" s="356"/>
      <c r="BT44" s="357"/>
      <c r="BU44" s="358"/>
      <c r="BV44" s="356"/>
      <c r="BW44" s="356"/>
      <c r="BX44" s="356"/>
      <c r="BY44" s="356"/>
      <c r="BZ44" s="356"/>
      <c r="CA44" s="356"/>
      <c r="CB44" s="356"/>
      <c r="CC44" s="356"/>
      <c r="CD44" s="357"/>
      <c r="CE44" s="395"/>
      <c r="CF44" s="358"/>
      <c r="CG44" s="356"/>
      <c r="CH44" s="356"/>
      <c r="CI44" s="356"/>
      <c r="CJ44" s="357"/>
      <c r="CK44" s="396"/>
      <c r="CL44" s="399"/>
      <c r="CM44" s="358"/>
      <c r="CN44" s="356"/>
      <c r="CO44" s="356"/>
      <c r="CP44" s="356"/>
      <c r="CQ44" s="356"/>
      <c r="CR44" s="356"/>
      <c r="CS44" s="356"/>
      <c r="CT44" s="356"/>
      <c r="CU44" s="356"/>
      <c r="CV44" s="357"/>
      <c r="CW44" s="355"/>
      <c r="CX44" s="355"/>
      <c r="CY44" s="358"/>
      <c r="CZ44" s="356"/>
      <c r="DA44" s="356"/>
      <c r="DB44" s="356"/>
      <c r="DC44" s="356"/>
      <c r="DD44" s="356"/>
      <c r="DE44" s="356"/>
      <c r="DF44" s="356"/>
      <c r="DG44" s="356"/>
      <c r="DH44" s="357"/>
      <c r="DI44" s="352"/>
      <c r="DJ44" s="352"/>
      <c r="DK44" s="393"/>
      <c r="DL44" s="393"/>
      <c r="DM44" s="393"/>
      <c r="DN44" s="393"/>
      <c r="DO44" s="393"/>
      <c r="DP44" s="393"/>
      <c r="DQ44" s="392"/>
      <c r="DR44" s="358"/>
      <c r="DS44" s="356"/>
      <c r="DT44" s="356"/>
      <c r="DU44" s="356"/>
      <c r="DV44" s="357"/>
      <c r="DW44" s="423"/>
      <c r="DX44" s="358"/>
      <c r="DY44" s="356"/>
      <c r="DZ44" s="356"/>
      <c r="EA44" s="356"/>
      <c r="EB44" s="357"/>
      <c r="EC44" s="423"/>
      <c r="ED44" s="424"/>
    </row>
    <row r="45" spans="1:134" ht="12.6" customHeight="1" x14ac:dyDescent="0.25">
      <c r="B45" s="433">
        <f t="shared" ref="B45" si="634">B42+1</f>
        <v>13</v>
      </c>
      <c r="C45" s="428"/>
      <c r="D45" s="428"/>
      <c r="E45" s="428"/>
      <c r="F45" s="457" t="s">
        <v>212</v>
      </c>
      <c r="G45" s="449"/>
      <c r="H45" s="474" t="str">
        <f t="shared" ref="H45" si="635">IF($F45="3e)  Skoršia transpozícia  - zavedenie transpozície pred termínom ktorý určuje smernica EÚ. "," ","")</f>
        <v/>
      </c>
      <c r="I45" s="474" t="str">
        <f t="shared" ref="I45" si="636">IF($F45="3e)  Skoršia transpozícia  - zavedenie transpozície pred termínom ktorý určuje smernica EÚ. ",$H45,"NA")</f>
        <v>NA</v>
      </c>
      <c r="J45" s="491">
        <f>IF(I45&gt;12,1,I45/12)</f>
        <v>1</v>
      </c>
      <c r="K45" s="457"/>
      <c r="L45" s="413"/>
      <c r="M45" s="456">
        <f>IF(L45="N",0,L45)</f>
        <v>0</v>
      </c>
      <c r="N45" s="457" t="s">
        <v>212</v>
      </c>
      <c r="O45" s="413"/>
      <c r="P45" s="413"/>
      <c r="Q45" s="391" t="s">
        <v>36</v>
      </c>
      <c r="R45" s="386">
        <f>VLOOKUP(Q45,vstupy!$B$3:$C$15,2,FALSE)</f>
        <v>0</v>
      </c>
      <c r="S45" s="413"/>
      <c r="T45" s="416"/>
      <c r="U45" s="391" t="s">
        <v>36</v>
      </c>
      <c r="V45" s="386">
        <f>VLOOKUP(U45,vstupy!$B$3:$C$15,2,FALSE)</f>
        <v>0</v>
      </c>
      <c r="W45" s="413"/>
      <c r="X45" s="174" t="s">
        <v>157</v>
      </c>
      <c r="Y45" s="188" t="s">
        <v>152</v>
      </c>
      <c r="Z45" s="185">
        <f>VLOOKUP($X45,vstupy!$B$18:$F$31,MATCH($Y45,vstupy!$B$17:$F$17,0),0)</f>
        <v>0</v>
      </c>
      <c r="AA45" s="121" t="s">
        <v>158</v>
      </c>
      <c r="AB45" s="185">
        <f>VLOOKUP($AA45,vstupy!$B$34:$C$36,2,FALSE)</f>
        <v>0</v>
      </c>
      <c r="AC45" s="185">
        <f t="shared" si="520"/>
        <v>0</v>
      </c>
      <c r="AD45" s="465" t="s">
        <v>36</v>
      </c>
      <c r="AE45" s="434">
        <f>VLOOKUP(AD45,vstupy!$B$3:$C$15,2,FALSE)</f>
        <v>0</v>
      </c>
      <c r="AF45" s="437" t="str">
        <f>IFERROR(IF(M45=0,"N",O45/L45*J45),0)</f>
        <v>N</v>
      </c>
      <c r="AG45" s="381">
        <f>O45*J45</f>
        <v>0</v>
      </c>
      <c r="AH45" s="388">
        <f t="shared" ref="AH45" si="637">P45*R45*J45</f>
        <v>0</v>
      </c>
      <c r="AI45" s="381">
        <f t="shared" ref="AI45" si="638">IFERROR(AH45*M45,0)</f>
        <v>0</v>
      </c>
      <c r="AJ45" s="388" t="str">
        <f t="shared" si="177"/>
        <v>N</v>
      </c>
      <c r="AK45" s="381">
        <f t="shared" ref="AK45" si="639">S45*J45</f>
        <v>0</v>
      </c>
      <c r="AL45" s="381">
        <f>T45*V45*J45</f>
        <v>0</v>
      </c>
      <c r="AM45" s="387">
        <f t="shared" ref="AM45" si="640">IFERROR(AL45*M45,0)</f>
        <v>0</v>
      </c>
      <c r="AN45" s="381">
        <f t="shared" ref="AN45" si="641">IF(W45&gt;0,IF(AE45&gt;0,($G$5/160)*(W45/60)*AE45*J45,0),IF(AE45&gt;0,($G$5/160)*((AC45+AC46+AC47)/60)*AE45*J45,0))</f>
        <v>0</v>
      </c>
      <c r="AO45" s="383">
        <f>IFERROR(AN45*M45,0)</f>
        <v>0</v>
      </c>
      <c r="AP45" s="358">
        <f t="shared" ref="AP45" si="642">IF($N45="In (zvyšuje náklady)",AF45,0)</f>
        <v>0</v>
      </c>
      <c r="AQ45" s="356">
        <f t="shared" ref="AQ45" si="643">IF($N45="In (zvyšuje náklady)",AG45,0)</f>
        <v>0</v>
      </c>
      <c r="AR45" s="356">
        <f t="shared" ref="AR45" si="644">IF($N45="In (zvyšuje náklady)",AH45,0)</f>
        <v>0</v>
      </c>
      <c r="AS45" s="356">
        <f t="shared" ref="AS45" si="645">IF($N45="In (zvyšuje náklady)",AI45,0)</f>
        <v>0</v>
      </c>
      <c r="AT45" s="356">
        <f t="shared" ref="AT45" si="646">IF($N45="In (zvyšuje náklady)",AJ45,0)</f>
        <v>0</v>
      </c>
      <c r="AU45" s="356">
        <f t="shared" ref="AU45" si="647">IF($N45="In (zvyšuje náklady)",AK45,0)</f>
        <v>0</v>
      </c>
      <c r="AV45" s="356">
        <f t="shared" ref="AV45" si="648">IF($N45="In (zvyšuje náklady)",AL45,0)</f>
        <v>0</v>
      </c>
      <c r="AW45" s="356">
        <f t="shared" ref="AW45" si="649">IF($N45="In (zvyšuje náklady)",AM45,0)</f>
        <v>0</v>
      </c>
      <c r="AX45" s="356">
        <f t="shared" ref="AX45" si="650">IF($N45="In (zvyšuje náklady)",AN45,0)</f>
        <v>0</v>
      </c>
      <c r="AY45" s="356">
        <f t="shared" ref="AY45" si="651">IF($N45="In (zvyšuje náklady)",AO45,0)</f>
        <v>0</v>
      </c>
      <c r="AZ45" s="356" t="str">
        <f t="shared" ref="AZ45" si="652">IF($N45="Out (znižuje náklady)",AF45,"0")</f>
        <v>0</v>
      </c>
      <c r="BA45" s="356" t="str">
        <f t="shared" ref="BA45" si="653">IF($N45="Out (znižuje náklady)",AG45,"0")</f>
        <v>0</v>
      </c>
      <c r="BB45" s="356" t="str">
        <f t="shared" ref="BB45" si="654">IF($N45="Out (znižuje náklady)",AH45,"0")</f>
        <v>0</v>
      </c>
      <c r="BC45" s="356" t="str">
        <f t="shared" ref="BC45" si="655">IF($N45="Out (znižuje náklady)",AI45,"0")</f>
        <v>0</v>
      </c>
      <c r="BD45" s="356" t="str">
        <f t="shared" ref="BD45" si="656">IF($N45="Out (znižuje náklady)",AJ45,"0")</f>
        <v>0</v>
      </c>
      <c r="BE45" s="356" t="str">
        <f t="shared" ref="BE45" si="657">IF($N45="Out (znižuje náklady)",AK45,"0")</f>
        <v>0</v>
      </c>
      <c r="BF45" s="356" t="str">
        <f t="shared" ref="BF45" si="658">IF($N45="Out (znižuje náklady)",AL45,"0")</f>
        <v>0</v>
      </c>
      <c r="BG45" s="356" t="str">
        <f t="shared" ref="BG45" si="659">IF($N45="Out (znižuje náklady)",AM45,"0")</f>
        <v>0</v>
      </c>
      <c r="BH45" s="356" t="str">
        <f t="shared" ref="BH45" si="660">IF($N45="Out (znižuje náklady)",AN45,"0")</f>
        <v>0</v>
      </c>
      <c r="BI45" s="502" t="str">
        <f t="shared" ref="BI45" si="661">IF($N45="Out (znižuje náklady)",AO45,"0")</f>
        <v>0</v>
      </c>
      <c r="BJ45" s="355">
        <f>IF(F45=vstupy!$B$47,0,1)</f>
        <v>1</v>
      </c>
      <c r="BK45" s="358">
        <f t="shared" ref="BK45" si="662">$BJ45*AP45</f>
        <v>0</v>
      </c>
      <c r="BL45" s="356">
        <f t="shared" ref="BL45" si="663">$BJ45*AQ45</f>
        <v>0</v>
      </c>
      <c r="BM45" s="356">
        <f t="shared" ref="BM45" si="664">$BJ45*AR45</f>
        <v>0</v>
      </c>
      <c r="BN45" s="356">
        <f t="shared" ref="BN45" si="665">$BJ45*AS45</f>
        <v>0</v>
      </c>
      <c r="BO45" s="356">
        <f t="shared" ref="BO45" si="666">$BJ45*AT45</f>
        <v>0</v>
      </c>
      <c r="BP45" s="356">
        <f t="shared" ref="BP45" si="667">$BJ45*AU45</f>
        <v>0</v>
      </c>
      <c r="BQ45" s="356">
        <f t="shared" ref="BQ45" si="668">$BJ45*AV45</f>
        <v>0</v>
      </c>
      <c r="BR45" s="356">
        <f t="shared" ref="BR45" si="669">$BJ45*AW45</f>
        <v>0</v>
      </c>
      <c r="BS45" s="356">
        <f t="shared" ref="BS45" si="670">$BJ45*AX45</f>
        <v>0</v>
      </c>
      <c r="BT45" s="357">
        <f t="shared" ref="BT45" si="671">$BJ45*AY45</f>
        <v>0</v>
      </c>
      <c r="BU45" s="358">
        <f t="shared" ref="BU45" si="672">$BJ45*AZ45</f>
        <v>0</v>
      </c>
      <c r="BV45" s="356">
        <f t="shared" ref="BV45" si="673">$BJ45*BA45</f>
        <v>0</v>
      </c>
      <c r="BW45" s="356">
        <f t="shared" ref="BW45" si="674">$BJ45*BB45</f>
        <v>0</v>
      </c>
      <c r="BX45" s="356">
        <f t="shared" ref="BX45" si="675">$BJ45*BC45</f>
        <v>0</v>
      </c>
      <c r="BY45" s="356">
        <f t="shared" ref="BY45" si="676">$BJ45*BD45</f>
        <v>0</v>
      </c>
      <c r="BZ45" s="356">
        <f t="shared" ref="BZ45" si="677">$BJ45*BE45</f>
        <v>0</v>
      </c>
      <c r="CA45" s="356">
        <f t="shared" ref="CA45" si="678">$BJ45*BF45</f>
        <v>0</v>
      </c>
      <c r="CB45" s="356">
        <f t="shared" ref="CB45" si="679">$BJ45*BG45</f>
        <v>0</v>
      </c>
      <c r="CC45" s="356">
        <f t="shared" ref="CC45" si="680">$BJ45*BH45</f>
        <v>0</v>
      </c>
      <c r="CD45" s="357">
        <f t="shared" ref="CD45" si="681">$BJ45*BI45</f>
        <v>0</v>
      </c>
      <c r="CE45" s="395">
        <f>IF(N45="Nemení sa",1,0)</f>
        <v>0</v>
      </c>
      <c r="CF45" s="358">
        <f>AG45*$CE45</f>
        <v>0</v>
      </c>
      <c r="CG45" s="356">
        <f>AI45*$CE45</f>
        <v>0</v>
      </c>
      <c r="CH45" s="356">
        <f>AK45*$CE45</f>
        <v>0</v>
      </c>
      <c r="CI45" s="356">
        <f>AM45*$CE45</f>
        <v>0</v>
      </c>
      <c r="CJ45" s="357">
        <f>AO45*$CE45</f>
        <v>0</v>
      </c>
      <c r="CK45" s="396">
        <f t="shared" ref="CK45" si="682">SUM(CF45:CJ47)</f>
        <v>0</v>
      </c>
      <c r="CL45" s="397">
        <f>IF(F45=vstupy!B$42,"1",0)</f>
        <v>0</v>
      </c>
      <c r="CM45" s="358">
        <f t="shared" ref="CM45:CV45" si="683">IF($CL45="1",AP45,0)</f>
        <v>0</v>
      </c>
      <c r="CN45" s="356">
        <f t="shared" si="683"/>
        <v>0</v>
      </c>
      <c r="CO45" s="356">
        <f t="shared" si="683"/>
        <v>0</v>
      </c>
      <c r="CP45" s="356">
        <f t="shared" si="683"/>
        <v>0</v>
      </c>
      <c r="CQ45" s="356">
        <f t="shared" si="683"/>
        <v>0</v>
      </c>
      <c r="CR45" s="356">
        <f t="shared" si="683"/>
        <v>0</v>
      </c>
      <c r="CS45" s="356">
        <f t="shared" si="683"/>
        <v>0</v>
      </c>
      <c r="CT45" s="356">
        <f t="shared" si="683"/>
        <v>0</v>
      </c>
      <c r="CU45" s="356">
        <f t="shared" si="683"/>
        <v>0</v>
      </c>
      <c r="CV45" s="357">
        <f t="shared" si="683"/>
        <v>0</v>
      </c>
      <c r="CW45" s="355">
        <f>CP45+CT45+CV45</f>
        <v>0</v>
      </c>
      <c r="CX45" s="355">
        <f t="shared" ref="CX45" si="684">CN45+CR45</f>
        <v>0</v>
      </c>
      <c r="CY45" s="358">
        <f t="shared" ref="CY45:DH45" si="685">IF($CL45="1",AZ45,0)</f>
        <v>0</v>
      </c>
      <c r="CZ45" s="356">
        <f t="shared" si="685"/>
        <v>0</v>
      </c>
      <c r="DA45" s="356">
        <f t="shared" si="685"/>
        <v>0</v>
      </c>
      <c r="DB45" s="356">
        <f t="shared" si="685"/>
        <v>0</v>
      </c>
      <c r="DC45" s="356">
        <f t="shared" si="685"/>
        <v>0</v>
      </c>
      <c r="DD45" s="356">
        <f t="shared" si="685"/>
        <v>0</v>
      </c>
      <c r="DE45" s="356">
        <f t="shared" si="685"/>
        <v>0</v>
      </c>
      <c r="DF45" s="356">
        <f t="shared" si="685"/>
        <v>0</v>
      </c>
      <c r="DG45" s="356">
        <f t="shared" si="685"/>
        <v>0</v>
      </c>
      <c r="DH45" s="357">
        <f t="shared" si="685"/>
        <v>0</v>
      </c>
      <c r="DI45" s="352">
        <f>DB45+DF45+DH45</f>
        <v>0</v>
      </c>
      <c r="DJ45" s="352">
        <f t="shared" ref="DJ45" si="686">CZ45+DD45</f>
        <v>0</v>
      </c>
      <c r="DK45" s="393">
        <f>IF(CE45=0,1,0)</f>
        <v>1</v>
      </c>
      <c r="DL45" s="393">
        <f>IFERROR(IF($AF45="N",AH45+AJ45+AL45+AN45,AF45+AH45+AJ45+AL45+AN45),0)*$DK45</f>
        <v>0</v>
      </c>
      <c r="DM45" s="393">
        <f>(AG45+AI45+AK45+AM45+AO45)*$DK45</f>
        <v>0</v>
      </c>
      <c r="DN45" s="393">
        <f>AS45+AW45+AY45-CW45</f>
        <v>0</v>
      </c>
      <c r="DO45" s="393">
        <f>BC45+BG45+BI45-DI45</f>
        <v>0</v>
      </c>
      <c r="DP45" s="393">
        <f>DN45+DO45</f>
        <v>0</v>
      </c>
      <c r="DQ45" s="392" t="str">
        <f>IF(OR(F45=vstupy!B$40,F45=vstupy!B$41,F45=vstupy!B$42,),"0","1")</f>
        <v>0</v>
      </c>
      <c r="DR45" s="358">
        <f>IF($DQ45="1",AQ45,"0")+CF45</f>
        <v>0</v>
      </c>
      <c r="DS45" s="356">
        <f>IF($DQ45="1",AS45,"0")+CG45</f>
        <v>0</v>
      </c>
      <c r="DT45" s="356">
        <f>IF($DQ45="1",AU45,"0")+CH45</f>
        <v>0</v>
      </c>
      <c r="DU45" s="356">
        <f>IF($DQ45="1",AW45,"0")+CI45</f>
        <v>0</v>
      </c>
      <c r="DV45" s="357">
        <f>IF($DQ45="1",AY45,"0")+CJ45</f>
        <v>0</v>
      </c>
      <c r="DW45" s="423">
        <f t="shared" ref="DW45" si="687">SUM(DR45:DV47)</f>
        <v>0</v>
      </c>
      <c r="DX45" s="358" t="str">
        <f t="shared" ref="DX45" si="688">IF($DQ45="1",BA45,"0")</f>
        <v>0</v>
      </c>
      <c r="DY45" s="356" t="str">
        <f t="shared" ref="DY45" si="689">IF($DQ45="1",BC45,"0")</f>
        <v>0</v>
      </c>
      <c r="DZ45" s="356" t="str">
        <f t="shared" ref="DZ45" si="690">IF($DQ45="1",BE45,"0")</f>
        <v>0</v>
      </c>
      <c r="EA45" s="356" t="str">
        <f>IF($DQ45="1",BG45,"0")</f>
        <v>0</v>
      </c>
      <c r="EB45" s="357" t="str">
        <f>IF($DQ45="1",BI45,"0")</f>
        <v>0</v>
      </c>
      <c r="EC45" s="423">
        <f t="shared" ref="EC45" si="691">SUM(DX45:EB47)</f>
        <v>0</v>
      </c>
      <c r="ED45" s="424">
        <f>EC45+DW45</f>
        <v>0</v>
      </c>
    </row>
    <row r="46" spans="1:134" ht="12.6" customHeight="1" x14ac:dyDescent="0.25">
      <c r="B46" s="433"/>
      <c r="C46" s="428"/>
      <c r="D46" s="428"/>
      <c r="E46" s="428"/>
      <c r="F46" s="458"/>
      <c r="G46" s="449"/>
      <c r="H46" s="475"/>
      <c r="I46" s="475"/>
      <c r="J46" s="492"/>
      <c r="K46" s="458"/>
      <c r="L46" s="413"/>
      <c r="M46" s="456"/>
      <c r="N46" s="458"/>
      <c r="O46" s="413"/>
      <c r="P46" s="413"/>
      <c r="Q46" s="391"/>
      <c r="R46" s="386"/>
      <c r="S46" s="413"/>
      <c r="T46" s="416"/>
      <c r="U46" s="391"/>
      <c r="V46" s="386"/>
      <c r="W46" s="413"/>
      <c r="X46" s="174" t="s">
        <v>157</v>
      </c>
      <c r="Y46" s="188" t="s">
        <v>152</v>
      </c>
      <c r="Z46" s="185">
        <f>VLOOKUP($X46,vstupy!$B$18:$F$31,MATCH($Y46,vstupy!$B$17:$F$17,0),0)</f>
        <v>0</v>
      </c>
      <c r="AA46" s="121" t="s">
        <v>158</v>
      </c>
      <c r="AB46" s="185">
        <f>VLOOKUP($AA46,vstupy!$B$34:$C$36,2,FALSE)</f>
        <v>0</v>
      </c>
      <c r="AC46" s="185">
        <f t="shared" si="520"/>
        <v>0</v>
      </c>
      <c r="AD46" s="466"/>
      <c r="AE46" s="435"/>
      <c r="AF46" s="358"/>
      <c r="AG46" s="382"/>
      <c r="AH46" s="382"/>
      <c r="AI46" s="382"/>
      <c r="AJ46" s="382"/>
      <c r="AK46" s="382"/>
      <c r="AL46" s="382"/>
      <c r="AM46" s="389"/>
      <c r="AN46" s="382"/>
      <c r="AO46" s="384"/>
      <c r="AP46" s="358"/>
      <c r="AQ46" s="356"/>
      <c r="AR46" s="356"/>
      <c r="AS46" s="356"/>
      <c r="AT46" s="356"/>
      <c r="AU46" s="356"/>
      <c r="AV46" s="356"/>
      <c r="AW46" s="356"/>
      <c r="AX46" s="356"/>
      <c r="AY46" s="356"/>
      <c r="AZ46" s="356"/>
      <c r="BA46" s="356"/>
      <c r="BB46" s="356"/>
      <c r="BC46" s="356"/>
      <c r="BD46" s="356"/>
      <c r="BE46" s="356"/>
      <c r="BF46" s="356"/>
      <c r="BG46" s="356"/>
      <c r="BH46" s="356"/>
      <c r="BI46" s="502"/>
      <c r="BJ46" s="355"/>
      <c r="BK46" s="358"/>
      <c r="BL46" s="356"/>
      <c r="BM46" s="356"/>
      <c r="BN46" s="356"/>
      <c r="BO46" s="356"/>
      <c r="BP46" s="356"/>
      <c r="BQ46" s="356"/>
      <c r="BR46" s="356"/>
      <c r="BS46" s="356"/>
      <c r="BT46" s="357"/>
      <c r="BU46" s="358"/>
      <c r="BV46" s="356"/>
      <c r="BW46" s="356"/>
      <c r="BX46" s="356"/>
      <c r="BY46" s="356"/>
      <c r="BZ46" s="356"/>
      <c r="CA46" s="356"/>
      <c r="CB46" s="356"/>
      <c r="CC46" s="356"/>
      <c r="CD46" s="357"/>
      <c r="CE46" s="395"/>
      <c r="CF46" s="358"/>
      <c r="CG46" s="356"/>
      <c r="CH46" s="356"/>
      <c r="CI46" s="356"/>
      <c r="CJ46" s="357"/>
      <c r="CK46" s="396"/>
      <c r="CL46" s="398"/>
      <c r="CM46" s="358"/>
      <c r="CN46" s="356"/>
      <c r="CO46" s="356"/>
      <c r="CP46" s="356"/>
      <c r="CQ46" s="356"/>
      <c r="CR46" s="356"/>
      <c r="CS46" s="356"/>
      <c r="CT46" s="356"/>
      <c r="CU46" s="356"/>
      <c r="CV46" s="357"/>
      <c r="CW46" s="355"/>
      <c r="CX46" s="355"/>
      <c r="CY46" s="358"/>
      <c r="CZ46" s="356"/>
      <c r="DA46" s="356"/>
      <c r="DB46" s="356"/>
      <c r="DC46" s="356"/>
      <c r="DD46" s="356"/>
      <c r="DE46" s="356"/>
      <c r="DF46" s="356"/>
      <c r="DG46" s="356"/>
      <c r="DH46" s="357"/>
      <c r="DI46" s="352"/>
      <c r="DJ46" s="352"/>
      <c r="DK46" s="393"/>
      <c r="DL46" s="393"/>
      <c r="DM46" s="393"/>
      <c r="DN46" s="393"/>
      <c r="DO46" s="393"/>
      <c r="DP46" s="393"/>
      <c r="DQ46" s="392"/>
      <c r="DR46" s="358"/>
      <c r="DS46" s="356"/>
      <c r="DT46" s="356"/>
      <c r="DU46" s="356"/>
      <c r="DV46" s="357"/>
      <c r="DW46" s="423"/>
      <c r="DX46" s="358"/>
      <c r="DY46" s="356"/>
      <c r="DZ46" s="356"/>
      <c r="EA46" s="356"/>
      <c r="EB46" s="357"/>
      <c r="EC46" s="423"/>
      <c r="ED46" s="424"/>
    </row>
    <row r="47" spans="1:134" ht="12.6" customHeight="1" x14ac:dyDescent="0.25">
      <c r="B47" s="433"/>
      <c r="C47" s="428"/>
      <c r="D47" s="428"/>
      <c r="E47" s="428"/>
      <c r="F47" s="459"/>
      <c r="G47" s="449"/>
      <c r="H47" s="476"/>
      <c r="I47" s="476"/>
      <c r="J47" s="493"/>
      <c r="K47" s="459"/>
      <c r="L47" s="413"/>
      <c r="M47" s="456"/>
      <c r="N47" s="459"/>
      <c r="O47" s="413"/>
      <c r="P47" s="413"/>
      <c r="Q47" s="391"/>
      <c r="R47" s="386"/>
      <c r="S47" s="413"/>
      <c r="T47" s="416"/>
      <c r="U47" s="391"/>
      <c r="V47" s="386"/>
      <c r="W47" s="413"/>
      <c r="X47" s="174" t="s">
        <v>157</v>
      </c>
      <c r="Y47" s="188" t="s">
        <v>152</v>
      </c>
      <c r="Z47" s="185">
        <f>VLOOKUP($X47,vstupy!$B$18:$F$31,MATCH($Y47,vstupy!$B$17:$F$17,0),0)</f>
        <v>0</v>
      </c>
      <c r="AA47" s="121" t="s">
        <v>158</v>
      </c>
      <c r="AB47" s="185">
        <f>VLOOKUP($AA47,vstupy!$B$34:$C$36,2,FALSE)</f>
        <v>0</v>
      </c>
      <c r="AC47" s="185">
        <f t="shared" si="520"/>
        <v>0</v>
      </c>
      <c r="AD47" s="467"/>
      <c r="AE47" s="436"/>
      <c r="AF47" s="358"/>
      <c r="AG47" s="382"/>
      <c r="AH47" s="382"/>
      <c r="AI47" s="382"/>
      <c r="AJ47" s="382"/>
      <c r="AK47" s="382"/>
      <c r="AL47" s="382"/>
      <c r="AM47" s="381"/>
      <c r="AN47" s="382"/>
      <c r="AO47" s="384"/>
      <c r="AP47" s="358"/>
      <c r="AQ47" s="356"/>
      <c r="AR47" s="356"/>
      <c r="AS47" s="356"/>
      <c r="AT47" s="356"/>
      <c r="AU47" s="356"/>
      <c r="AV47" s="356"/>
      <c r="AW47" s="356"/>
      <c r="AX47" s="356"/>
      <c r="AY47" s="356"/>
      <c r="AZ47" s="356"/>
      <c r="BA47" s="356"/>
      <c r="BB47" s="356"/>
      <c r="BC47" s="356"/>
      <c r="BD47" s="356"/>
      <c r="BE47" s="356"/>
      <c r="BF47" s="356"/>
      <c r="BG47" s="356"/>
      <c r="BH47" s="356"/>
      <c r="BI47" s="502"/>
      <c r="BJ47" s="355"/>
      <c r="BK47" s="358"/>
      <c r="BL47" s="356"/>
      <c r="BM47" s="356"/>
      <c r="BN47" s="356"/>
      <c r="BO47" s="356"/>
      <c r="BP47" s="356"/>
      <c r="BQ47" s="356"/>
      <c r="BR47" s="356"/>
      <c r="BS47" s="356"/>
      <c r="BT47" s="357"/>
      <c r="BU47" s="358"/>
      <c r="BV47" s="356"/>
      <c r="BW47" s="356"/>
      <c r="BX47" s="356"/>
      <c r="BY47" s="356"/>
      <c r="BZ47" s="356"/>
      <c r="CA47" s="356"/>
      <c r="CB47" s="356"/>
      <c r="CC47" s="356"/>
      <c r="CD47" s="357"/>
      <c r="CE47" s="395"/>
      <c r="CF47" s="358"/>
      <c r="CG47" s="356"/>
      <c r="CH47" s="356"/>
      <c r="CI47" s="356"/>
      <c r="CJ47" s="357"/>
      <c r="CK47" s="396"/>
      <c r="CL47" s="399"/>
      <c r="CM47" s="358"/>
      <c r="CN47" s="356"/>
      <c r="CO47" s="356"/>
      <c r="CP47" s="356"/>
      <c r="CQ47" s="356"/>
      <c r="CR47" s="356"/>
      <c r="CS47" s="356"/>
      <c r="CT47" s="356"/>
      <c r="CU47" s="356"/>
      <c r="CV47" s="357"/>
      <c r="CW47" s="355"/>
      <c r="CX47" s="355"/>
      <c r="CY47" s="358"/>
      <c r="CZ47" s="356"/>
      <c r="DA47" s="356"/>
      <c r="DB47" s="356"/>
      <c r="DC47" s="356"/>
      <c r="DD47" s="356"/>
      <c r="DE47" s="356"/>
      <c r="DF47" s="356"/>
      <c r="DG47" s="356"/>
      <c r="DH47" s="357"/>
      <c r="DI47" s="352"/>
      <c r="DJ47" s="352"/>
      <c r="DK47" s="393"/>
      <c r="DL47" s="393"/>
      <c r="DM47" s="393"/>
      <c r="DN47" s="393"/>
      <c r="DO47" s="393"/>
      <c r="DP47" s="393"/>
      <c r="DQ47" s="392"/>
      <c r="DR47" s="358"/>
      <c r="DS47" s="356"/>
      <c r="DT47" s="356"/>
      <c r="DU47" s="356"/>
      <c r="DV47" s="357"/>
      <c r="DW47" s="423"/>
      <c r="DX47" s="358"/>
      <c r="DY47" s="356"/>
      <c r="DZ47" s="356"/>
      <c r="EA47" s="356"/>
      <c r="EB47" s="357"/>
      <c r="EC47" s="423"/>
      <c r="ED47" s="424"/>
    </row>
    <row r="48" spans="1:134" s="16" customFormat="1" ht="12.6" customHeight="1" x14ac:dyDescent="0.25">
      <c r="B48" s="432">
        <f t="shared" ref="B48" si="692">B45+1</f>
        <v>14</v>
      </c>
      <c r="C48" s="429"/>
      <c r="D48" s="429"/>
      <c r="E48" s="429"/>
      <c r="F48" s="445" t="s">
        <v>212</v>
      </c>
      <c r="G48" s="450"/>
      <c r="H48" s="462" t="str">
        <f t="shared" ref="H48" si="693">IF($F48="3e)  Skoršia transpozícia  - zavedenie transpozície pred termínom ktorý určuje smernica EÚ. "," ","")</f>
        <v/>
      </c>
      <c r="I48" s="462" t="str">
        <f t="shared" ref="I48" si="694">IF($F48="3e)  Skoršia transpozícia  - zavedenie transpozície pred termínom ktorý určuje smernica EÚ. ",$H48,"NA")</f>
        <v>NA</v>
      </c>
      <c r="J48" s="494">
        <f>IF(I48&gt;12,1,I48/12)</f>
        <v>1</v>
      </c>
      <c r="K48" s="445"/>
      <c r="L48" s="414"/>
      <c r="M48" s="455">
        <f>IF(L48="N",0,L48)</f>
        <v>0</v>
      </c>
      <c r="N48" s="445" t="s">
        <v>212</v>
      </c>
      <c r="O48" s="414"/>
      <c r="P48" s="414"/>
      <c r="Q48" s="390" t="s">
        <v>36</v>
      </c>
      <c r="R48" s="385">
        <f>VLOOKUP(Q48,vstupy!$B$3:$C$15,2,FALSE)</f>
        <v>0</v>
      </c>
      <c r="S48" s="414"/>
      <c r="T48" s="415"/>
      <c r="U48" s="390" t="s">
        <v>36</v>
      </c>
      <c r="V48" s="385">
        <f>VLOOKUP(U48,vstupy!$B$3:$C$15,2,FALSE)</f>
        <v>0</v>
      </c>
      <c r="W48" s="414"/>
      <c r="X48" s="292" t="s">
        <v>157</v>
      </c>
      <c r="Y48" s="293" t="s">
        <v>152</v>
      </c>
      <c r="Z48" s="294">
        <f>VLOOKUP($X48,vstupy!$B$18:$F$31,MATCH($Y48,vstupy!$B$17:$F$17,0),0)</f>
        <v>0</v>
      </c>
      <c r="AA48" s="295" t="s">
        <v>158</v>
      </c>
      <c r="AB48" s="294">
        <f>VLOOKUP($AA48,vstupy!$B$34:$C$36,2,FALSE)</f>
        <v>0</v>
      </c>
      <c r="AC48" s="294">
        <f t="shared" si="520"/>
        <v>0</v>
      </c>
      <c r="AD48" s="440" t="s">
        <v>36</v>
      </c>
      <c r="AE48" s="434">
        <f>VLOOKUP(AD48,vstupy!$B$3:$C$15,2,FALSE)</f>
        <v>0</v>
      </c>
      <c r="AF48" s="437" t="str">
        <f>IFERROR(IF(M48=0,"N",O48/L48*J48),0)</f>
        <v>N</v>
      </c>
      <c r="AG48" s="381">
        <f>O48*J48</f>
        <v>0</v>
      </c>
      <c r="AH48" s="388">
        <f t="shared" ref="AH48" si="695">P48*R48*J48</f>
        <v>0</v>
      </c>
      <c r="AI48" s="381">
        <f t="shared" ref="AI48" si="696">IFERROR(AH48*M48,0)</f>
        <v>0</v>
      </c>
      <c r="AJ48" s="388" t="str">
        <f t="shared" si="177"/>
        <v>N</v>
      </c>
      <c r="AK48" s="381">
        <f t="shared" ref="AK48" si="697">S48*J48</f>
        <v>0</v>
      </c>
      <c r="AL48" s="381">
        <f>T48*V48*J48</f>
        <v>0</v>
      </c>
      <c r="AM48" s="387">
        <f t="shared" ref="AM48" si="698">IFERROR(AL48*M48,0)</f>
        <v>0</v>
      </c>
      <c r="AN48" s="381">
        <f t="shared" ref="AN48" si="699">IF(W48&gt;0,IF(AE48&gt;0,($G$5/160)*(W48/60)*AE48*J48,0),IF(AE48&gt;0,($G$5/160)*((AC48+AC49+AC50)/60)*AE48*J48,0))</f>
        <v>0</v>
      </c>
      <c r="AO48" s="383">
        <f>IFERROR(AN48*M48,0)</f>
        <v>0</v>
      </c>
      <c r="AP48" s="358">
        <f t="shared" ref="AP48" si="700">IF($N48="In (zvyšuje náklady)",AF48,0)</f>
        <v>0</v>
      </c>
      <c r="AQ48" s="356">
        <f t="shared" ref="AQ48" si="701">IF($N48="In (zvyšuje náklady)",AG48,0)</f>
        <v>0</v>
      </c>
      <c r="AR48" s="356">
        <f t="shared" ref="AR48" si="702">IF($N48="In (zvyšuje náklady)",AH48,0)</f>
        <v>0</v>
      </c>
      <c r="AS48" s="356">
        <f t="shared" ref="AS48" si="703">IF($N48="In (zvyšuje náklady)",AI48,0)</f>
        <v>0</v>
      </c>
      <c r="AT48" s="356">
        <f t="shared" ref="AT48" si="704">IF($N48="In (zvyšuje náklady)",AJ48,0)</f>
        <v>0</v>
      </c>
      <c r="AU48" s="356">
        <f t="shared" ref="AU48" si="705">IF($N48="In (zvyšuje náklady)",AK48,0)</f>
        <v>0</v>
      </c>
      <c r="AV48" s="356">
        <f t="shared" ref="AV48" si="706">IF($N48="In (zvyšuje náklady)",AL48,0)</f>
        <v>0</v>
      </c>
      <c r="AW48" s="356">
        <f t="shared" ref="AW48" si="707">IF($N48="In (zvyšuje náklady)",AM48,0)</f>
        <v>0</v>
      </c>
      <c r="AX48" s="356">
        <f t="shared" ref="AX48" si="708">IF($N48="In (zvyšuje náklady)",AN48,0)</f>
        <v>0</v>
      </c>
      <c r="AY48" s="356">
        <f t="shared" ref="AY48" si="709">IF($N48="In (zvyšuje náklady)",AO48,0)</f>
        <v>0</v>
      </c>
      <c r="AZ48" s="356" t="str">
        <f t="shared" ref="AZ48" si="710">IF($N48="Out (znižuje náklady)",AF48,"0")</f>
        <v>0</v>
      </c>
      <c r="BA48" s="356" t="str">
        <f t="shared" ref="BA48" si="711">IF($N48="Out (znižuje náklady)",AG48,"0")</f>
        <v>0</v>
      </c>
      <c r="BB48" s="356" t="str">
        <f t="shared" ref="BB48" si="712">IF($N48="Out (znižuje náklady)",AH48,"0")</f>
        <v>0</v>
      </c>
      <c r="BC48" s="356" t="str">
        <f t="shared" ref="BC48" si="713">IF($N48="Out (znižuje náklady)",AI48,"0")</f>
        <v>0</v>
      </c>
      <c r="BD48" s="356" t="str">
        <f t="shared" ref="BD48" si="714">IF($N48="Out (znižuje náklady)",AJ48,"0")</f>
        <v>0</v>
      </c>
      <c r="BE48" s="356" t="str">
        <f t="shared" ref="BE48" si="715">IF($N48="Out (znižuje náklady)",AK48,"0")</f>
        <v>0</v>
      </c>
      <c r="BF48" s="356" t="str">
        <f t="shared" ref="BF48" si="716">IF($N48="Out (znižuje náklady)",AL48,"0")</f>
        <v>0</v>
      </c>
      <c r="BG48" s="356" t="str">
        <f t="shared" ref="BG48" si="717">IF($N48="Out (znižuje náklady)",AM48,"0")</f>
        <v>0</v>
      </c>
      <c r="BH48" s="356" t="str">
        <f t="shared" ref="BH48" si="718">IF($N48="Out (znižuje náklady)",AN48,"0")</f>
        <v>0</v>
      </c>
      <c r="BI48" s="502" t="str">
        <f t="shared" ref="BI48" si="719">IF($N48="Out (znižuje náklady)",AO48,"0")</f>
        <v>0</v>
      </c>
      <c r="BJ48" s="355">
        <f>IF(F48=vstupy!$B$47,0,1)</f>
        <v>1</v>
      </c>
      <c r="BK48" s="358">
        <f t="shared" ref="BK48" si="720">$BJ48*AP48</f>
        <v>0</v>
      </c>
      <c r="BL48" s="356">
        <f t="shared" ref="BL48" si="721">$BJ48*AQ48</f>
        <v>0</v>
      </c>
      <c r="BM48" s="356">
        <f t="shared" ref="BM48" si="722">$BJ48*AR48</f>
        <v>0</v>
      </c>
      <c r="BN48" s="356">
        <f t="shared" ref="BN48" si="723">$BJ48*AS48</f>
        <v>0</v>
      </c>
      <c r="BO48" s="356">
        <f t="shared" ref="BO48" si="724">$BJ48*AT48</f>
        <v>0</v>
      </c>
      <c r="BP48" s="356">
        <f t="shared" ref="BP48" si="725">$BJ48*AU48</f>
        <v>0</v>
      </c>
      <c r="BQ48" s="356">
        <f t="shared" ref="BQ48" si="726">$BJ48*AV48</f>
        <v>0</v>
      </c>
      <c r="BR48" s="356">
        <f t="shared" ref="BR48" si="727">$BJ48*AW48</f>
        <v>0</v>
      </c>
      <c r="BS48" s="356">
        <f t="shared" ref="BS48" si="728">$BJ48*AX48</f>
        <v>0</v>
      </c>
      <c r="BT48" s="357">
        <f t="shared" ref="BT48" si="729">$BJ48*AY48</f>
        <v>0</v>
      </c>
      <c r="BU48" s="358">
        <f t="shared" ref="BU48" si="730">$BJ48*AZ48</f>
        <v>0</v>
      </c>
      <c r="BV48" s="356">
        <f t="shared" ref="BV48" si="731">$BJ48*BA48</f>
        <v>0</v>
      </c>
      <c r="BW48" s="356">
        <f t="shared" ref="BW48" si="732">$BJ48*BB48</f>
        <v>0</v>
      </c>
      <c r="BX48" s="356">
        <f t="shared" ref="BX48" si="733">$BJ48*BC48</f>
        <v>0</v>
      </c>
      <c r="BY48" s="356">
        <f t="shared" ref="BY48" si="734">$BJ48*BD48</f>
        <v>0</v>
      </c>
      <c r="BZ48" s="356">
        <f t="shared" ref="BZ48" si="735">$BJ48*BE48</f>
        <v>0</v>
      </c>
      <c r="CA48" s="356">
        <f t="shared" ref="CA48" si="736">$BJ48*BF48</f>
        <v>0</v>
      </c>
      <c r="CB48" s="356">
        <f t="shared" ref="CB48" si="737">$BJ48*BG48</f>
        <v>0</v>
      </c>
      <c r="CC48" s="356">
        <f t="shared" ref="CC48" si="738">$BJ48*BH48</f>
        <v>0</v>
      </c>
      <c r="CD48" s="357">
        <f t="shared" ref="CD48" si="739">$BJ48*BI48</f>
        <v>0</v>
      </c>
      <c r="CE48" s="395">
        <f>IF(N48="Nemení sa",1,0)</f>
        <v>0</v>
      </c>
      <c r="CF48" s="358">
        <f>AG48*$CE48</f>
        <v>0</v>
      </c>
      <c r="CG48" s="356">
        <f>AI48*$CE48</f>
        <v>0</v>
      </c>
      <c r="CH48" s="356">
        <f>AK48*$CE48</f>
        <v>0</v>
      </c>
      <c r="CI48" s="356">
        <f>AM48*$CE48</f>
        <v>0</v>
      </c>
      <c r="CJ48" s="357">
        <f>AO48*$CE48</f>
        <v>0</v>
      </c>
      <c r="CK48" s="396">
        <f t="shared" ref="CK48" si="740">SUM(CF48:CJ50)</f>
        <v>0</v>
      </c>
      <c r="CL48" s="397">
        <f>IF(F48=vstupy!B$42,"1",0)</f>
        <v>0</v>
      </c>
      <c r="CM48" s="358">
        <f t="shared" ref="CM48:CV48" si="741">IF($CL48="1",AP48,0)</f>
        <v>0</v>
      </c>
      <c r="CN48" s="356">
        <f t="shared" si="741"/>
        <v>0</v>
      </c>
      <c r="CO48" s="356">
        <f t="shared" si="741"/>
        <v>0</v>
      </c>
      <c r="CP48" s="356">
        <f t="shared" si="741"/>
        <v>0</v>
      </c>
      <c r="CQ48" s="356">
        <f t="shared" si="741"/>
        <v>0</v>
      </c>
      <c r="CR48" s="356">
        <f t="shared" si="741"/>
        <v>0</v>
      </c>
      <c r="CS48" s="356">
        <f t="shared" si="741"/>
        <v>0</v>
      </c>
      <c r="CT48" s="356">
        <f t="shared" si="741"/>
        <v>0</v>
      </c>
      <c r="CU48" s="356">
        <f t="shared" si="741"/>
        <v>0</v>
      </c>
      <c r="CV48" s="357">
        <f t="shared" si="741"/>
        <v>0</v>
      </c>
      <c r="CW48" s="355">
        <f>CP48+CT48+CV48</f>
        <v>0</v>
      </c>
      <c r="CX48" s="355">
        <f t="shared" ref="CX48" si="742">CN48+CR48</f>
        <v>0</v>
      </c>
      <c r="CY48" s="358">
        <f t="shared" ref="CY48:DH48" si="743">IF($CL48="1",AZ48,0)</f>
        <v>0</v>
      </c>
      <c r="CZ48" s="356">
        <f t="shared" si="743"/>
        <v>0</v>
      </c>
      <c r="DA48" s="356">
        <f t="shared" si="743"/>
        <v>0</v>
      </c>
      <c r="DB48" s="356">
        <f t="shared" si="743"/>
        <v>0</v>
      </c>
      <c r="DC48" s="356">
        <f t="shared" si="743"/>
        <v>0</v>
      </c>
      <c r="DD48" s="356">
        <f t="shared" si="743"/>
        <v>0</v>
      </c>
      <c r="DE48" s="356">
        <f t="shared" si="743"/>
        <v>0</v>
      </c>
      <c r="DF48" s="356">
        <f t="shared" si="743"/>
        <v>0</v>
      </c>
      <c r="DG48" s="356">
        <f t="shared" si="743"/>
        <v>0</v>
      </c>
      <c r="DH48" s="357">
        <f t="shared" si="743"/>
        <v>0</v>
      </c>
      <c r="DI48" s="352">
        <f>DB48+DF48+DH48</f>
        <v>0</v>
      </c>
      <c r="DJ48" s="352">
        <f t="shared" ref="DJ48" si="744">CZ48+DD48</f>
        <v>0</v>
      </c>
      <c r="DK48" s="393">
        <f>IF(CE48=0,1,0)</f>
        <v>1</v>
      </c>
      <c r="DL48" s="393">
        <f>IFERROR(IF($AF48="N",AH48+AJ48+AL48+AN48,AF48+AH48+AJ48+AL48+AN48),0)*$DK48</f>
        <v>0</v>
      </c>
      <c r="DM48" s="393">
        <f>(AG48+AI48+AK48+AM48+AO48)*$DK48</f>
        <v>0</v>
      </c>
      <c r="DN48" s="393">
        <f>AS48+AW48+AY48-CW48</f>
        <v>0</v>
      </c>
      <c r="DO48" s="393">
        <f>BC48+BG48+BI48-DI48</f>
        <v>0</v>
      </c>
      <c r="DP48" s="393">
        <f>DN48+DO48</f>
        <v>0</v>
      </c>
      <c r="DQ48" s="392" t="str">
        <f>IF(OR(F48=vstupy!B$40,F48=vstupy!B$41,F48=vstupy!B$42,),"0","1")</f>
        <v>0</v>
      </c>
      <c r="DR48" s="358">
        <f>IF($DQ48="1",AQ48,"0")+CF48</f>
        <v>0</v>
      </c>
      <c r="DS48" s="356">
        <f>IF($DQ48="1",AS48,"0")+CG48</f>
        <v>0</v>
      </c>
      <c r="DT48" s="356">
        <f>IF($DQ48="1",AU48,"0")+CH48</f>
        <v>0</v>
      </c>
      <c r="DU48" s="356">
        <f>IF($DQ48="1",AW48,"0")+CI48</f>
        <v>0</v>
      </c>
      <c r="DV48" s="357">
        <f>IF($DQ48="1",AY48,"0")+CJ48</f>
        <v>0</v>
      </c>
      <c r="DW48" s="423">
        <f t="shared" ref="DW48" si="745">SUM(DR48:DV50)</f>
        <v>0</v>
      </c>
      <c r="DX48" s="358" t="str">
        <f t="shared" ref="DX48" si="746">IF($DQ48="1",BA48,"0")</f>
        <v>0</v>
      </c>
      <c r="DY48" s="356" t="str">
        <f t="shared" ref="DY48" si="747">IF($DQ48="1",BC48,"0")</f>
        <v>0</v>
      </c>
      <c r="DZ48" s="356" t="str">
        <f t="shared" ref="DZ48" si="748">IF($DQ48="1",BE48,"0")</f>
        <v>0</v>
      </c>
      <c r="EA48" s="356" t="str">
        <f>IF($DQ48="1",BG48,"0")</f>
        <v>0</v>
      </c>
      <c r="EB48" s="357" t="str">
        <f>IF($DQ48="1",BI48,"0")</f>
        <v>0</v>
      </c>
      <c r="EC48" s="423">
        <f t="shared" ref="EC48" si="749">SUM(DX48:EB50)</f>
        <v>0</v>
      </c>
      <c r="ED48" s="424">
        <f>EC48+DW48</f>
        <v>0</v>
      </c>
    </row>
    <row r="49" spans="1:134" s="16" customFormat="1" ht="12.6" customHeight="1" x14ac:dyDescent="0.25">
      <c r="B49" s="432"/>
      <c r="C49" s="429"/>
      <c r="D49" s="429"/>
      <c r="E49" s="429"/>
      <c r="F49" s="446"/>
      <c r="G49" s="450"/>
      <c r="H49" s="463"/>
      <c r="I49" s="463"/>
      <c r="J49" s="495"/>
      <c r="K49" s="446"/>
      <c r="L49" s="414"/>
      <c r="M49" s="455"/>
      <c r="N49" s="446"/>
      <c r="O49" s="414"/>
      <c r="P49" s="414"/>
      <c r="Q49" s="390"/>
      <c r="R49" s="385"/>
      <c r="S49" s="414"/>
      <c r="T49" s="415"/>
      <c r="U49" s="390"/>
      <c r="V49" s="385"/>
      <c r="W49" s="414"/>
      <c r="X49" s="292" t="s">
        <v>157</v>
      </c>
      <c r="Y49" s="293" t="s">
        <v>152</v>
      </c>
      <c r="Z49" s="294">
        <f>VLOOKUP($X49,vstupy!$B$18:$F$31,MATCH($Y49,vstupy!$B$17:$F$17,0),0)</f>
        <v>0</v>
      </c>
      <c r="AA49" s="295" t="s">
        <v>158</v>
      </c>
      <c r="AB49" s="294">
        <f>VLOOKUP($AA49,vstupy!$B$34:$C$36,2,FALSE)</f>
        <v>0</v>
      </c>
      <c r="AC49" s="294">
        <f t="shared" si="520"/>
        <v>0</v>
      </c>
      <c r="AD49" s="441"/>
      <c r="AE49" s="435"/>
      <c r="AF49" s="358"/>
      <c r="AG49" s="382"/>
      <c r="AH49" s="382"/>
      <c r="AI49" s="382"/>
      <c r="AJ49" s="382"/>
      <c r="AK49" s="382"/>
      <c r="AL49" s="382"/>
      <c r="AM49" s="389"/>
      <c r="AN49" s="382"/>
      <c r="AO49" s="384"/>
      <c r="AP49" s="358"/>
      <c r="AQ49" s="356"/>
      <c r="AR49" s="356"/>
      <c r="AS49" s="356"/>
      <c r="AT49" s="356"/>
      <c r="AU49" s="356"/>
      <c r="AV49" s="356"/>
      <c r="AW49" s="356"/>
      <c r="AX49" s="356"/>
      <c r="AY49" s="356"/>
      <c r="AZ49" s="356"/>
      <c r="BA49" s="356"/>
      <c r="BB49" s="356"/>
      <c r="BC49" s="356"/>
      <c r="BD49" s="356"/>
      <c r="BE49" s="356"/>
      <c r="BF49" s="356"/>
      <c r="BG49" s="356"/>
      <c r="BH49" s="356"/>
      <c r="BI49" s="502"/>
      <c r="BJ49" s="355"/>
      <c r="BK49" s="358"/>
      <c r="BL49" s="356"/>
      <c r="BM49" s="356"/>
      <c r="BN49" s="356"/>
      <c r="BO49" s="356"/>
      <c r="BP49" s="356"/>
      <c r="BQ49" s="356"/>
      <c r="BR49" s="356"/>
      <c r="BS49" s="356"/>
      <c r="BT49" s="357"/>
      <c r="BU49" s="358"/>
      <c r="BV49" s="356"/>
      <c r="BW49" s="356"/>
      <c r="BX49" s="356"/>
      <c r="BY49" s="356"/>
      <c r="BZ49" s="356"/>
      <c r="CA49" s="356"/>
      <c r="CB49" s="356"/>
      <c r="CC49" s="356"/>
      <c r="CD49" s="357"/>
      <c r="CE49" s="395"/>
      <c r="CF49" s="358"/>
      <c r="CG49" s="356"/>
      <c r="CH49" s="356"/>
      <c r="CI49" s="356"/>
      <c r="CJ49" s="357"/>
      <c r="CK49" s="396"/>
      <c r="CL49" s="398"/>
      <c r="CM49" s="358"/>
      <c r="CN49" s="356"/>
      <c r="CO49" s="356"/>
      <c r="CP49" s="356"/>
      <c r="CQ49" s="356"/>
      <c r="CR49" s="356"/>
      <c r="CS49" s="356"/>
      <c r="CT49" s="356"/>
      <c r="CU49" s="356"/>
      <c r="CV49" s="357"/>
      <c r="CW49" s="355"/>
      <c r="CX49" s="355"/>
      <c r="CY49" s="358"/>
      <c r="CZ49" s="356"/>
      <c r="DA49" s="356"/>
      <c r="DB49" s="356"/>
      <c r="DC49" s="356"/>
      <c r="DD49" s="356"/>
      <c r="DE49" s="356"/>
      <c r="DF49" s="356"/>
      <c r="DG49" s="356"/>
      <c r="DH49" s="357"/>
      <c r="DI49" s="352"/>
      <c r="DJ49" s="352"/>
      <c r="DK49" s="393"/>
      <c r="DL49" s="393"/>
      <c r="DM49" s="393"/>
      <c r="DN49" s="393"/>
      <c r="DO49" s="393"/>
      <c r="DP49" s="393"/>
      <c r="DQ49" s="392"/>
      <c r="DR49" s="358"/>
      <c r="DS49" s="356"/>
      <c r="DT49" s="356"/>
      <c r="DU49" s="356"/>
      <c r="DV49" s="357"/>
      <c r="DW49" s="423"/>
      <c r="DX49" s="358"/>
      <c r="DY49" s="356"/>
      <c r="DZ49" s="356"/>
      <c r="EA49" s="356"/>
      <c r="EB49" s="357"/>
      <c r="EC49" s="423"/>
      <c r="ED49" s="424"/>
    </row>
    <row r="50" spans="1:134" s="16" customFormat="1" ht="12.6" customHeight="1" x14ac:dyDescent="0.25">
      <c r="B50" s="432"/>
      <c r="C50" s="429"/>
      <c r="D50" s="429"/>
      <c r="E50" s="429"/>
      <c r="F50" s="447"/>
      <c r="G50" s="450"/>
      <c r="H50" s="464"/>
      <c r="I50" s="464"/>
      <c r="J50" s="496"/>
      <c r="K50" s="447"/>
      <c r="L50" s="414"/>
      <c r="M50" s="455"/>
      <c r="N50" s="447"/>
      <c r="O50" s="414"/>
      <c r="P50" s="414"/>
      <c r="Q50" s="390"/>
      <c r="R50" s="385"/>
      <c r="S50" s="414"/>
      <c r="T50" s="415"/>
      <c r="U50" s="390"/>
      <c r="V50" s="385"/>
      <c r="W50" s="414"/>
      <c r="X50" s="292" t="s">
        <v>157</v>
      </c>
      <c r="Y50" s="293" t="s">
        <v>152</v>
      </c>
      <c r="Z50" s="294">
        <f>VLOOKUP($X50,vstupy!$B$18:$F$31,MATCH($Y50,vstupy!$B$17:$F$17,0),0)</f>
        <v>0</v>
      </c>
      <c r="AA50" s="295" t="s">
        <v>158</v>
      </c>
      <c r="AB50" s="294">
        <f>VLOOKUP($AA50,vstupy!$B$34:$C$36,2,FALSE)</f>
        <v>0</v>
      </c>
      <c r="AC50" s="294">
        <f t="shared" si="520"/>
        <v>0</v>
      </c>
      <c r="AD50" s="442"/>
      <c r="AE50" s="436"/>
      <c r="AF50" s="358"/>
      <c r="AG50" s="382"/>
      <c r="AH50" s="382"/>
      <c r="AI50" s="382"/>
      <c r="AJ50" s="382"/>
      <c r="AK50" s="382"/>
      <c r="AL50" s="382"/>
      <c r="AM50" s="381"/>
      <c r="AN50" s="382"/>
      <c r="AO50" s="384"/>
      <c r="AP50" s="358"/>
      <c r="AQ50" s="356"/>
      <c r="AR50" s="356"/>
      <c r="AS50" s="356"/>
      <c r="AT50" s="356"/>
      <c r="AU50" s="356"/>
      <c r="AV50" s="356"/>
      <c r="AW50" s="356"/>
      <c r="AX50" s="356"/>
      <c r="AY50" s="356"/>
      <c r="AZ50" s="356"/>
      <c r="BA50" s="356"/>
      <c r="BB50" s="356"/>
      <c r="BC50" s="356"/>
      <c r="BD50" s="356"/>
      <c r="BE50" s="356"/>
      <c r="BF50" s="356"/>
      <c r="BG50" s="356"/>
      <c r="BH50" s="356"/>
      <c r="BI50" s="502"/>
      <c r="BJ50" s="355"/>
      <c r="BK50" s="358"/>
      <c r="BL50" s="356"/>
      <c r="BM50" s="356"/>
      <c r="BN50" s="356"/>
      <c r="BO50" s="356"/>
      <c r="BP50" s="356"/>
      <c r="BQ50" s="356"/>
      <c r="BR50" s="356"/>
      <c r="BS50" s="356"/>
      <c r="BT50" s="357"/>
      <c r="BU50" s="358"/>
      <c r="BV50" s="356"/>
      <c r="BW50" s="356"/>
      <c r="BX50" s="356"/>
      <c r="BY50" s="356"/>
      <c r="BZ50" s="356"/>
      <c r="CA50" s="356"/>
      <c r="CB50" s="356"/>
      <c r="CC50" s="356"/>
      <c r="CD50" s="357"/>
      <c r="CE50" s="395"/>
      <c r="CF50" s="358"/>
      <c r="CG50" s="356"/>
      <c r="CH50" s="356"/>
      <c r="CI50" s="356"/>
      <c r="CJ50" s="357"/>
      <c r="CK50" s="396"/>
      <c r="CL50" s="399"/>
      <c r="CM50" s="358"/>
      <c r="CN50" s="356"/>
      <c r="CO50" s="356"/>
      <c r="CP50" s="356"/>
      <c r="CQ50" s="356"/>
      <c r="CR50" s="356"/>
      <c r="CS50" s="356"/>
      <c r="CT50" s="356"/>
      <c r="CU50" s="356"/>
      <c r="CV50" s="357"/>
      <c r="CW50" s="355"/>
      <c r="CX50" s="355"/>
      <c r="CY50" s="358"/>
      <c r="CZ50" s="356"/>
      <c r="DA50" s="356"/>
      <c r="DB50" s="356"/>
      <c r="DC50" s="356"/>
      <c r="DD50" s="356"/>
      <c r="DE50" s="356"/>
      <c r="DF50" s="356"/>
      <c r="DG50" s="356"/>
      <c r="DH50" s="357"/>
      <c r="DI50" s="352"/>
      <c r="DJ50" s="352"/>
      <c r="DK50" s="393"/>
      <c r="DL50" s="393"/>
      <c r="DM50" s="393"/>
      <c r="DN50" s="393"/>
      <c r="DO50" s="393"/>
      <c r="DP50" s="393"/>
      <c r="DQ50" s="392"/>
      <c r="DR50" s="358"/>
      <c r="DS50" s="356"/>
      <c r="DT50" s="356"/>
      <c r="DU50" s="356"/>
      <c r="DV50" s="357"/>
      <c r="DW50" s="423"/>
      <c r="DX50" s="358"/>
      <c r="DY50" s="356"/>
      <c r="DZ50" s="356"/>
      <c r="EA50" s="356"/>
      <c r="EB50" s="357"/>
      <c r="EC50" s="423"/>
      <c r="ED50" s="424"/>
    </row>
    <row r="51" spans="1:134" ht="12.6" customHeight="1" x14ac:dyDescent="0.25">
      <c r="B51" s="433">
        <f t="shared" ref="B51" si="750">B48+1</f>
        <v>15</v>
      </c>
      <c r="C51" s="428"/>
      <c r="D51" s="428"/>
      <c r="E51" s="428"/>
      <c r="F51" s="457" t="s">
        <v>212</v>
      </c>
      <c r="G51" s="449"/>
      <c r="H51" s="474" t="str">
        <f t="shared" ref="H51" si="751">IF($F51="3e)  Skoršia transpozícia  - zavedenie transpozície pred termínom ktorý určuje smernica EÚ. "," ","")</f>
        <v/>
      </c>
      <c r="I51" s="474" t="str">
        <f t="shared" ref="I51" si="752">IF($F51="3e)  Skoršia transpozícia  - zavedenie transpozície pred termínom ktorý určuje smernica EÚ. ",$H51,"NA")</f>
        <v>NA</v>
      </c>
      <c r="J51" s="491">
        <f>IF(I51&gt;12,1,I51/12)</f>
        <v>1</v>
      </c>
      <c r="K51" s="457"/>
      <c r="L51" s="413"/>
      <c r="M51" s="456">
        <f>IF(L51="N",0,L51)</f>
        <v>0</v>
      </c>
      <c r="N51" s="457" t="s">
        <v>212</v>
      </c>
      <c r="O51" s="413"/>
      <c r="P51" s="413"/>
      <c r="Q51" s="391" t="s">
        <v>36</v>
      </c>
      <c r="R51" s="386">
        <f>VLOOKUP(Q51,vstupy!$B$3:$C$15,2,FALSE)</f>
        <v>0</v>
      </c>
      <c r="S51" s="413"/>
      <c r="T51" s="416"/>
      <c r="U51" s="391" t="s">
        <v>36</v>
      </c>
      <c r="V51" s="386">
        <f>VLOOKUP(U51,vstupy!$B$3:$C$15,2,FALSE)</f>
        <v>0</v>
      </c>
      <c r="W51" s="413"/>
      <c r="X51" s="174" t="s">
        <v>157</v>
      </c>
      <c r="Y51" s="188" t="s">
        <v>152</v>
      </c>
      <c r="Z51" s="185">
        <f>VLOOKUP($X51,vstupy!$B$18:$F$31,MATCH($Y51,vstupy!$B$17:$F$17,0),0)</f>
        <v>0</v>
      </c>
      <c r="AA51" s="121" t="s">
        <v>158</v>
      </c>
      <c r="AB51" s="185">
        <f>VLOOKUP($AA51,vstupy!$B$34:$C$36,2,FALSE)</f>
        <v>0</v>
      </c>
      <c r="AC51" s="185">
        <f t="shared" si="520"/>
        <v>0</v>
      </c>
      <c r="AD51" s="465" t="s">
        <v>36</v>
      </c>
      <c r="AE51" s="434">
        <f>VLOOKUP(AD51,vstupy!$B$3:$C$15,2,FALSE)</f>
        <v>0</v>
      </c>
      <c r="AF51" s="437" t="str">
        <f>IFERROR(IF(M51=0,"N",O51/L51*J51),0)</f>
        <v>N</v>
      </c>
      <c r="AG51" s="381">
        <f>O51*J51</f>
        <v>0</v>
      </c>
      <c r="AH51" s="388">
        <f t="shared" ref="AH51" si="753">P51*R51*J51</f>
        <v>0</v>
      </c>
      <c r="AI51" s="381">
        <f t="shared" ref="AI51" si="754">IFERROR(AH51*M51,0)</f>
        <v>0</v>
      </c>
      <c r="AJ51" s="388" t="str">
        <f t="shared" si="177"/>
        <v>N</v>
      </c>
      <c r="AK51" s="381">
        <f t="shared" ref="AK51" si="755">S51*J51</f>
        <v>0</v>
      </c>
      <c r="AL51" s="381">
        <f>T51*V51*J51</f>
        <v>0</v>
      </c>
      <c r="AM51" s="387">
        <f t="shared" ref="AM51" si="756">IFERROR(AL51*M51,0)</f>
        <v>0</v>
      </c>
      <c r="AN51" s="381">
        <f t="shared" ref="AN51" si="757">IF(W51&gt;0,IF(AE51&gt;0,($G$5/160)*(W51/60)*AE51*J51,0),IF(AE51&gt;0,($G$5/160)*((AC51+AC52+AC53)/60)*AE51*J51,0))</f>
        <v>0</v>
      </c>
      <c r="AO51" s="383">
        <f>IFERROR(AN51*M51,0)</f>
        <v>0</v>
      </c>
      <c r="AP51" s="358">
        <f t="shared" ref="AP51" si="758">IF($N51="In (zvyšuje náklady)",AF51,0)</f>
        <v>0</v>
      </c>
      <c r="AQ51" s="356">
        <f t="shared" ref="AQ51" si="759">IF($N51="In (zvyšuje náklady)",AG51,0)</f>
        <v>0</v>
      </c>
      <c r="AR51" s="356">
        <f t="shared" ref="AR51" si="760">IF($N51="In (zvyšuje náklady)",AH51,0)</f>
        <v>0</v>
      </c>
      <c r="AS51" s="356">
        <f t="shared" ref="AS51" si="761">IF($N51="In (zvyšuje náklady)",AI51,0)</f>
        <v>0</v>
      </c>
      <c r="AT51" s="356">
        <f t="shared" ref="AT51" si="762">IF($N51="In (zvyšuje náklady)",AJ51,0)</f>
        <v>0</v>
      </c>
      <c r="AU51" s="356">
        <f t="shared" ref="AU51" si="763">IF($N51="In (zvyšuje náklady)",AK51,0)</f>
        <v>0</v>
      </c>
      <c r="AV51" s="356">
        <f t="shared" ref="AV51" si="764">IF($N51="In (zvyšuje náklady)",AL51,0)</f>
        <v>0</v>
      </c>
      <c r="AW51" s="356">
        <f t="shared" ref="AW51" si="765">IF($N51="In (zvyšuje náklady)",AM51,0)</f>
        <v>0</v>
      </c>
      <c r="AX51" s="356">
        <f t="shared" ref="AX51" si="766">IF($N51="In (zvyšuje náklady)",AN51,0)</f>
        <v>0</v>
      </c>
      <c r="AY51" s="356">
        <f t="shared" ref="AY51" si="767">IF($N51="In (zvyšuje náklady)",AO51,0)</f>
        <v>0</v>
      </c>
      <c r="AZ51" s="356" t="str">
        <f t="shared" ref="AZ51" si="768">IF($N51="Out (znižuje náklady)",AF51,"0")</f>
        <v>0</v>
      </c>
      <c r="BA51" s="356" t="str">
        <f t="shared" ref="BA51" si="769">IF($N51="Out (znižuje náklady)",AG51,"0")</f>
        <v>0</v>
      </c>
      <c r="BB51" s="356" t="str">
        <f t="shared" ref="BB51" si="770">IF($N51="Out (znižuje náklady)",AH51,"0")</f>
        <v>0</v>
      </c>
      <c r="BC51" s="356" t="str">
        <f t="shared" ref="BC51" si="771">IF($N51="Out (znižuje náklady)",AI51,"0")</f>
        <v>0</v>
      </c>
      <c r="BD51" s="356" t="str">
        <f t="shared" ref="BD51" si="772">IF($N51="Out (znižuje náklady)",AJ51,"0")</f>
        <v>0</v>
      </c>
      <c r="BE51" s="356" t="str">
        <f t="shared" ref="BE51" si="773">IF($N51="Out (znižuje náklady)",AK51,"0")</f>
        <v>0</v>
      </c>
      <c r="BF51" s="356" t="str">
        <f t="shared" ref="BF51" si="774">IF($N51="Out (znižuje náklady)",AL51,"0")</f>
        <v>0</v>
      </c>
      <c r="BG51" s="356" t="str">
        <f t="shared" ref="BG51" si="775">IF($N51="Out (znižuje náklady)",AM51,"0")</f>
        <v>0</v>
      </c>
      <c r="BH51" s="356" t="str">
        <f t="shared" ref="BH51" si="776">IF($N51="Out (znižuje náklady)",AN51,"0")</f>
        <v>0</v>
      </c>
      <c r="BI51" s="502" t="str">
        <f t="shared" ref="BI51" si="777">IF($N51="Out (znižuje náklady)",AO51,"0")</f>
        <v>0</v>
      </c>
      <c r="BJ51" s="355">
        <f>IF(F51=vstupy!$B$47,0,1)</f>
        <v>1</v>
      </c>
      <c r="BK51" s="358">
        <f t="shared" ref="BK51" si="778">$BJ51*AP51</f>
        <v>0</v>
      </c>
      <c r="BL51" s="356">
        <f t="shared" ref="BL51" si="779">$BJ51*AQ51</f>
        <v>0</v>
      </c>
      <c r="BM51" s="356">
        <f t="shared" ref="BM51" si="780">$BJ51*AR51</f>
        <v>0</v>
      </c>
      <c r="BN51" s="356">
        <f t="shared" ref="BN51" si="781">$BJ51*AS51</f>
        <v>0</v>
      </c>
      <c r="BO51" s="356">
        <f t="shared" ref="BO51" si="782">$BJ51*AT51</f>
        <v>0</v>
      </c>
      <c r="BP51" s="356">
        <f t="shared" ref="BP51" si="783">$BJ51*AU51</f>
        <v>0</v>
      </c>
      <c r="BQ51" s="356">
        <f t="shared" ref="BQ51" si="784">$BJ51*AV51</f>
        <v>0</v>
      </c>
      <c r="BR51" s="356">
        <f t="shared" ref="BR51" si="785">$BJ51*AW51</f>
        <v>0</v>
      </c>
      <c r="BS51" s="356">
        <f t="shared" ref="BS51" si="786">$BJ51*AX51</f>
        <v>0</v>
      </c>
      <c r="BT51" s="357">
        <f t="shared" ref="BT51" si="787">$BJ51*AY51</f>
        <v>0</v>
      </c>
      <c r="BU51" s="358">
        <f t="shared" ref="BU51" si="788">$BJ51*AZ51</f>
        <v>0</v>
      </c>
      <c r="BV51" s="356">
        <f t="shared" ref="BV51" si="789">$BJ51*BA51</f>
        <v>0</v>
      </c>
      <c r="BW51" s="356">
        <f t="shared" ref="BW51" si="790">$BJ51*BB51</f>
        <v>0</v>
      </c>
      <c r="BX51" s="356">
        <f t="shared" ref="BX51" si="791">$BJ51*BC51</f>
        <v>0</v>
      </c>
      <c r="BY51" s="356">
        <f t="shared" ref="BY51" si="792">$BJ51*BD51</f>
        <v>0</v>
      </c>
      <c r="BZ51" s="356">
        <f t="shared" ref="BZ51" si="793">$BJ51*BE51</f>
        <v>0</v>
      </c>
      <c r="CA51" s="356">
        <f t="shared" ref="CA51" si="794">$BJ51*BF51</f>
        <v>0</v>
      </c>
      <c r="CB51" s="356">
        <f t="shared" ref="CB51" si="795">$BJ51*BG51</f>
        <v>0</v>
      </c>
      <c r="CC51" s="356">
        <f t="shared" ref="CC51" si="796">$BJ51*BH51</f>
        <v>0</v>
      </c>
      <c r="CD51" s="357">
        <f t="shared" ref="CD51" si="797">$BJ51*BI51</f>
        <v>0</v>
      </c>
      <c r="CE51" s="395">
        <f>IF(N51="Nemení sa",1,0)</f>
        <v>0</v>
      </c>
      <c r="CF51" s="358">
        <f>AG51*$CE51</f>
        <v>0</v>
      </c>
      <c r="CG51" s="356">
        <f>AI51*$CE51</f>
        <v>0</v>
      </c>
      <c r="CH51" s="356">
        <f>AK51*$CE51</f>
        <v>0</v>
      </c>
      <c r="CI51" s="356">
        <f>AM51*$CE51</f>
        <v>0</v>
      </c>
      <c r="CJ51" s="357">
        <f>AO51*$CE51</f>
        <v>0</v>
      </c>
      <c r="CK51" s="396">
        <f t="shared" ref="CK51" si="798">SUM(CF51:CJ53)</f>
        <v>0</v>
      </c>
      <c r="CL51" s="397">
        <f>IF(F51=vstupy!B$42,"1",0)</f>
        <v>0</v>
      </c>
      <c r="CM51" s="358">
        <f t="shared" ref="CM51:CV51" si="799">IF($CL51="1",AP51,0)</f>
        <v>0</v>
      </c>
      <c r="CN51" s="356">
        <f t="shared" si="799"/>
        <v>0</v>
      </c>
      <c r="CO51" s="356">
        <f t="shared" si="799"/>
        <v>0</v>
      </c>
      <c r="CP51" s="356">
        <f t="shared" si="799"/>
        <v>0</v>
      </c>
      <c r="CQ51" s="356">
        <f t="shared" si="799"/>
        <v>0</v>
      </c>
      <c r="CR51" s="356">
        <f t="shared" si="799"/>
        <v>0</v>
      </c>
      <c r="CS51" s="356">
        <f t="shared" si="799"/>
        <v>0</v>
      </c>
      <c r="CT51" s="356">
        <f t="shared" si="799"/>
        <v>0</v>
      </c>
      <c r="CU51" s="356">
        <f t="shared" si="799"/>
        <v>0</v>
      </c>
      <c r="CV51" s="357">
        <f t="shared" si="799"/>
        <v>0</v>
      </c>
      <c r="CW51" s="355">
        <f>CP51+CT51+CV51</f>
        <v>0</v>
      </c>
      <c r="CX51" s="355">
        <f t="shared" ref="CX51" si="800">CN51+CR51</f>
        <v>0</v>
      </c>
      <c r="CY51" s="358">
        <f t="shared" ref="CY51:DH51" si="801">IF($CL51="1",AZ51,0)</f>
        <v>0</v>
      </c>
      <c r="CZ51" s="356">
        <f t="shared" si="801"/>
        <v>0</v>
      </c>
      <c r="DA51" s="356">
        <f t="shared" si="801"/>
        <v>0</v>
      </c>
      <c r="DB51" s="356">
        <f t="shared" si="801"/>
        <v>0</v>
      </c>
      <c r="DC51" s="356">
        <f t="shared" si="801"/>
        <v>0</v>
      </c>
      <c r="DD51" s="356">
        <f t="shared" si="801"/>
        <v>0</v>
      </c>
      <c r="DE51" s="356">
        <f t="shared" si="801"/>
        <v>0</v>
      </c>
      <c r="DF51" s="356">
        <f t="shared" si="801"/>
        <v>0</v>
      </c>
      <c r="DG51" s="356">
        <f t="shared" si="801"/>
        <v>0</v>
      </c>
      <c r="DH51" s="357">
        <f t="shared" si="801"/>
        <v>0</v>
      </c>
      <c r="DI51" s="352">
        <f>DB51+DF51+DH51</f>
        <v>0</v>
      </c>
      <c r="DJ51" s="352">
        <f t="shared" ref="DJ51" si="802">CZ51+DD51</f>
        <v>0</v>
      </c>
      <c r="DK51" s="393">
        <f>IF(CE51=0,1,0)</f>
        <v>1</v>
      </c>
      <c r="DL51" s="393">
        <f>IFERROR(IF($AF51="N",AH51+AJ51+AL51+AN51,AF51+AH51+AJ51+AL51+AN51),0)*$DK51</f>
        <v>0</v>
      </c>
      <c r="DM51" s="393">
        <f>(AG51+AI51+AK51+AM51+AO51)*$DK51</f>
        <v>0</v>
      </c>
      <c r="DN51" s="393">
        <f>AS51+AW51+AY51-CW51</f>
        <v>0</v>
      </c>
      <c r="DO51" s="393">
        <f>BC51+BG51+BI51-DI51</f>
        <v>0</v>
      </c>
      <c r="DP51" s="393">
        <f>DN51+DO51</f>
        <v>0</v>
      </c>
      <c r="DQ51" s="392" t="str">
        <f>IF(OR(F51=vstupy!B$40,F51=vstupy!B$41,F51=vstupy!B$42,),"0","1")</f>
        <v>0</v>
      </c>
      <c r="DR51" s="358">
        <f>IF($DQ51="1",AQ51,"0")+CF51</f>
        <v>0</v>
      </c>
      <c r="DS51" s="356">
        <f>IF($DQ51="1",AS51,"0")+CG51</f>
        <v>0</v>
      </c>
      <c r="DT51" s="356">
        <f>IF($DQ51="1",AU51,"0")+CH51</f>
        <v>0</v>
      </c>
      <c r="DU51" s="356">
        <f>IF($DQ51="1",AW51,"0")+CI51</f>
        <v>0</v>
      </c>
      <c r="DV51" s="357">
        <f>IF($DQ51="1",AY51,"0")+CJ51</f>
        <v>0</v>
      </c>
      <c r="DW51" s="423">
        <f t="shared" ref="DW51" si="803">SUM(DR51:DV53)</f>
        <v>0</v>
      </c>
      <c r="DX51" s="358" t="str">
        <f t="shared" ref="DX51" si="804">IF($DQ51="1",BA51,"0")</f>
        <v>0</v>
      </c>
      <c r="DY51" s="356" t="str">
        <f t="shared" ref="DY51" si="805">IF($DQ51="1",BC51,"0")</f>
        <v>0</v>
      </c>
      <c r="DZ51" s="356" t="str">
        <f t="shared" ref="DZ51" si="806">IF($DQ51="1",BE51,"0")</f>
        <v>0</v>
      </c>
      <c r="EA51" s="356" t="str">
        <f>IF($DQ51="1",BG51,"0")</f>
        <v>0</v>
      </c>
      <c r="EB51" s="357" t="str">
        <f>IF($DQ51="1",BI51,"0")</f>
        <v>0</v>
      </c>
      <c r="EC51" s="423">
        <f t="shared" ref="EC51" si="807">SUM(DX51:EB53)</f>
        <v>0</v>
      </c>
      <c r="ED51" s="424">
        <f>EC51+DW51</f>
        <v>0</v>
      </c>
    </row>
    <row r="52" spans="1:134" ht="12.6" customHeight="1" x14ac:dyDescent="0.25">
      <c r="B52" s="433"/>
      <c r="C52" s="428"/>
      <c r="D52" s="428"/>
      <c r="E52" s="428"/>
      <c r="F52" s="458"/>
      <c r="G52" s="449"/>
      <c r="H52" s="475"/>
      <c r="I52" s="475"/>
      <c r="J52" s="492"/>
      <c r="K52" s="458"/>
      <c r="L52" s="413"/>
      <c r="M52" s="456"/>
      <c r="N52" s="458"/>
      <c r="O52" s="413"/>
      <c r="P52" s="413"/>
      <c r="Q52" s="391"/>
      <c r="R52" s="386"/>
      <c r="S52" s="413"/>
      <c r="T52" s="416"/>
      <c r="U52" s="391"/>
      <c r="V52" s="386"/>
      <c r="W52" s="413"/>
      <c r="X52" s="174" t="s">
        <v>157</v>
      </c>
      <c r="Y52" s="188" t="s">
        <v>152</v>
      </c>
      <c r="Z52" s="185">
        <f>VLOOKUP($X52,vstupy!$B$18:$F$31,MATCH($Y52,vstupy!$B$17:$F$17,0),0)</f>
        <v>0</v>
      </c>
      <c r="AA52" s="121" t="s">
        <v>158</v>
      </c>
      <c r="AB52" s="185">
        <f>VLOOKUP($AA52,vstupy!$B$34:$C$36,2,FALSE)</f>
        <v>0</v>
      </c>
      <c r="AC52" s="185">
        <f t="shared" si="520"/>
        <v>0</v>
      </c>
      <c r="AD52" s="466"/>
      <c r="AE52" s="435"/>
      <c r="AF52" s="358"/>
      <c r="AG52" s="382"/>
      <c r="AH52" s="382"/>
      <c r="AI52" s="382"/>
      <c r="AJ52" s="382"/>
      <c r="AK52" s="382"/>
      <c r="AL52" s="382"/>
      <c r="AM52" s="389"/>
      <c r="AN52" s="382"/>
      <c r="AO52" s="384"/>
      <c r="AP52" s="358"/>
      <c r="AQ52" s="356"/>
      <c r="AR52" s="356"/>
      <c r="AS52" s="356"/>
      <c r="AT52" s="356"/>
      <c r="AU52" s="356"/>
      <c r="AV52" s="356"/>
      <c r="AW52" s="356"/>
      <c r="AX52" s="356"/>
      <c r="AY52" s="356"/>
      <c r="AZ52" s="356"/>
      <c r="BA52" s="356"/>
      <c r="BB52" s="356"/>
      <c r="BC52" s="356"/>
      <c r="BD52" s="356"/>
      <c r="BE52" s="356"/>
      <c r="BF52" s="356"/>
      <c r="BG52" s="356"/>
      <c r="BH52" s="356"/>
      <c r="BI52" s="502"/>
      <c r="BJ52" s="355"/>
      <c r="BK52" s="358"/>
      <c r="BL52" s="356"/>
      <c r="BM52" s="356"/>
      <c r="BN52" s="356"/>
      <c r="BO52" s="356"/>
      <c r="BP52" s="356"/>
      <c r="BQ52" s="356"/>
      <c r="BR52" s="356"/>
      <c r="BS52" s="356"/>
      <c r="BT52" s="357"/>
      <c r="BU52" s="358"/>
      <c r="BV52" s="356"/>
      <c r="BW52" s="356"/>
      <c r="BX52" s="356"/>
      <c r="BY52" s="356"/>
      <c r="BZ52" s="356"/>
      <c r="CA52" s="356"/>
      <c r="CB52" s="356"/>
      <c r="CC52" s="356"/>
      <c r="CD52" s="357"/>
      <c r="CE52" s="395"/>
      <c r="CF52" s="358"/>
      <c r="CG52" s="356"/>
      <c r="CH52" s="356"/>
      <c r="CI52" s="356"/>
      <c r="CJ52" s="357"/>
      <c r="CK52" s="396"/>
      <c r="CL52" s="398"/>
      <c r="CM52" s="358"/>
      <c r="CN52" s="356"/>
      <c r="CO52" s="356"/>
      <c r="CP52" s="356"/>
      <c r="CQ52" s="356"/>
      <c r="CR52" s="356"/>
      <c r="CS52" s="356"/>
      <c r="CT52" s="356"/>
      <c r="CU52" s="356"/>
      <c r="CV52" s="357"/>
      <c r="CW52" s="355"/>
      <c r="CX52" s="355"/>
      <c r="CY52" s="358"/>
      <c r="CZ52" s="356"/>
      <c r="DA52" s="356"/>
      <c r="DB52" s="356"/>
      <c r="DC52" s="356"/>
      <c r="DD52" s="356"/>
      <c r="DE52" s="356"/>
      <c r="DF52" s="356"/>
      <c r="DG52" s="356"/>
      <c r="DH52" s="357"/>
      <c r="DI52" s="352"/>
      <c r="DJ52" s="352"/>
      <c r="DK52" s="393"/>
      <c r="DL52" s="393"/>
      <c r="DM52" s="393"/>
      <c r="DN52" s="393"/>
      <c r="DO52" s="393"/>
      <c r="DP52" s="393"/>
      <c r="DQ52" s="392"/>
      <c r="DR52" s="358"/>
      <c r="DS52" s="356"/>
      <c r="DT52" s="356"/>
      <c r="DU52" s="356"/>
      <c r="DV52" s="357"/>
      <c r="DW52" s="423"/>
      <c r="DX52" s="358"/>
      <c r="DY52" s="356"/>
      <c r="DZ52" s="356"/>
      <c r="EA52" s="356"/>
      <c r="EB52" s="357"/>
      <c r="EC52" s="423"/>
      <c r="ED52" s="424"/>
    </row>
    <row r="53" spans="1:134" ht="12.6" customHeight="1" x14ac:dyDescent="0.25">
      <c r="B53" s="433"/>
      <c r="C53" s="428"/>
      <c r="D53" s="428"/>
      <c r="E53" s="428"/>
      <c r="F53" s="459"/>
      <c r="G53" s="449"/>
      <c r="H53" s="476"/>
      <c r="I53" s="476"/>
      <c r="J53" s="493"/>
      <c r="K53" s="459"/>
      <c r="L53" s="413"/>
      <c r="M53" s="456"/>
      <c r="N53" s="459"/>
      <c r="O53" s="413"/>
      <c r="P53" s="413"/>
      <c r="Q53" s="391"/>
      <c r="R53" s="386"/>
      <c r="S53" s="413"/>
      <c r="T53" s="416"/>
      <c r="U53" s="391"/>
      <c r="V53" s="386"/>
      <c r="W53" s="413"/>
      <c r="X53" s="174" t="s">
        <v>157</v>
      </c>
      <c r="Y53" s="188" t="s">
        <v>152</v>
      </c>
      <c r="Z53" s="185">
        <f>VLOOKUP($X53,vstupy!$B$18:$F$31,MATCH($Y53,vstupy!$B$17:$F$17,0),0)</f>
        <v>0</v>
      </c>
      <c r="AA53" s="121" t="s">
        <v>158</v>
      </c>
      <c r="AB53" s="185">
        <f>VLOOKUP($AA53,vstupy!$B$34:$C$36,2,FALSE)</f>
        <v>0</v>
      </c>
      <c r="AC53" s="185">
        <f t="shared" si="520"/>
        <v>0</v>
      </c>
      <c r="AD53" s="467"/>
      <c r="AE53" s="436"/>
      <c r="AF53" s="358"/>
      <c r="AG53" s="382"/>
      <c r="AH53" s="382"/>
      <c r="AI53" s="382"/>
      <c r="AJ53" s="382"/>
      <c r="AK53" s="382"/>
      <c r="AL53" s="382"/>
      <c r="AM53" s="381"/>
      <c r="AN53" s="382"/>
      <c r="AO53" s="384"/>
      <c r="AP53" s="358"/>
      <c r="AQ53" s="356"/>
      <c r="AR53" s="356"/>
      <c r="AS53" s="356"/>
      <c r="AT53" s="356"/>
      <c r="AU53" s="356"/>
      <c r="AV53" s="356"/>
      <c r="AW53" s="356"/>
      <c r="AX53" s="356"/>
      <c r="AY53" s="356"/>
      <c r="AZ53" s="356"/>
      <c r="BA53" s="356"/>
      <c r="BB53" s="356"/>
      <c r="BC53" s="356"/>
      <c r="BD53" s="356"/>
      <c r="BE53" s="356"/>
      <c r="BF53" s="356"/>
      <c r="BG53" s="356"/>
      <c r="BH53" s="356"/>
      <c r="BI53" s="502"/>
      <c r="BJ53" s="355"/>
      <c r="BK53" s="358"/>
      <c r="BL53" s="356"/>
      <c r="BM53" s="356"/>
      <c r="BN53" s="356"/>
      <c r="BO53" s="356"/>
      <c r="BP53" s="356"/>
      <c r="BQ53" s="356"/>
      <c r="BR53" s="356"/>
      <c r="BS53" s="356"/>
      <c r="BT53" s="357"/>
      <c r="BU53" s="358"/>
      <c r="BV53" s="356"/>
      <c r="BW53" s="356"/>
      <c r="BX53" s="356"/>
      <c r="BY53" s="356"/>
      <c r="BZ53" s="356"/>
      <c r="CA53" s="356"/>
      <c r="CB53" s="356"/>
      <c r="CC53" s="356"/>
      <c r="CD53" s="357"/>
      <c r="CE53" s="395"/>
      <c r="CF53" s="358"/>
      <c r="CG53" s="356"/>
      <c r="CH53" s="356"/>
      <c r="CI53" s="356"/>
      <c r="CJ53" s="357"/>
      <c r="CK53" s="396"/>
      <c r="CL53" s="399"/>
      <c r="CM53" s="358"/>
      <c r="CN53" s="356"/>
      <c r="CO53" s="356"/>
      <c r="CP53" s="356"/>
      <c r="CQ53" s="356"/>
      <c r="CR53" s="356"/>
      <c r="CS53" s="356"/>
      <c r="CT53" s="356"/>
      <c r="CU53" s="356"/>
      <c r="CV53" s="357"/>
      <c r="CW53" s="355"/>
      <c r="CX53" s="355"/>
      <c r="CY53" s="358"/>
      <c r="CZ53" s="356"/>
      <c r="DA53" s="356"/>
      <c r="DB53" s="356"/>
      <c r="DC53" s="356"/>
      <c r="DD53" s="356"/>
      <c r="DE53" s="356"/>
      <c r="DF53" s="356"/>
      <c r="DG53" s="356"/>
      <c r="DH53" s="357"/>
      <c r="DI53" s="352"/>
      <c r="DJ53" s="352"/>
      <c r="DK53" s="393"/>
      <c r="DL53" s="393"/>
      <c r="DM53" s="393"/>
      <c r="DN53" s="393"/>
      <c r="DO53" s="393"/>
      <c r="DP53" s="393"/>
      <c r="DQ53" s="392"/>
      <c r="DR53" s="358"/>
      <c r="DS53" s="356"/>
      <c r="DT53" s="356"/>
      <c r="DU53" s="356"/>
      <c r="DV53" s="357"/>
      <c r="DW53" s="423"/>
      <c r="DX53" s="358"/>
      <c r="DY53" s="356"/>
      <c r="DZ53" s="356"/>
      <c r="EA53" s="356"/>
      <c r="EB53" s="357"/>
      <c r="EC53" s="423"/>
      <c r="ED53" s="424"/>
    </row>
    <row r="54" spans="1:134" ht="12.6" customHeight="1" x14ac:dyDescent="0.25">
      <c r="A54" s="16"/>
      <c r="B54" s="432">
        <f t="shared" ref="B54" si="808">B51+1</f>
        <v>16</v>
      </c>
      <c r="C54" s="429"/>
      <c r="D54" s="429"/>
      <c r="E54" s="429"/>
      <c r="F54" s="445" t="s">
        <v>212</v>
      </c>
      <c r="G54" s="450"/>
      <c r="H54" s="462" t="str">
        <f t="shared" ref="H54" si="809">IF($F54="3e)  Skoršia transpozícia  - zavedenie transpozície pred termínom ktorý určuje smernica EÚ. "," ","")</f>
        <v/>
      </c>
      <c r="I54" s="462" t="str">
        <f t="shared" ref="I54" si="810">IF($F54="3e)  Skoršia transpozícia  - zavedenie transpozície pred termínom ktorý určuje smernica EÚ. ",$H54,"NA")</f>
        <v>NA</v>
      </c>
      <c r="J54" s="494">
        <f>IF(I54&gt;12,1,I54/12)</f>
        <v>1</v>
      </c>
      <c r="K54" s="445"/>
      <c r="L54" s="414"/>
      <c r="M54" s="455">
        <f>IF(L54="N",0,L54)</f>
        <v>0</v>
      </c>
      <c r="N54" s="445" t="s">
        <v>212</v>
      </c>
      <c r="O54" s="414"/>
      <c r="P54" s="414"/>
      <c r="Q54" s="390" t="s">
        <v>36</v>
      </c>
      <c r="R54" s="385">
        <f>VLOOKUP(Q54,vstupy!$B$3:$C$15,2,FALSE)</f>
        <v>0</v>
      </c>
      <c r="S54" s="414"/>
      <c r="T54" s="415"/>
      <c r="U54" s="390" t="s">
        <v>36</v>
      </c>
      <c r="V54" s="385">
        <f>VLOOKUP(U54,vstupy!$B$3:$C$15,2,FALSE)</f>
        <v>0</v>
      </c>
      <c r="W54" s="414"/>
      <c r="X54" s="292" t="s">
        <v>157</v>
      </c>
      <c r="Y54" s="293" t="s">
        <v>152</v>
      </c>
      <c r="Z54" s="294">
        <f>VLOOKUP($X54,vstupy!$B$18:$F$31,MATCH($Y54,vstupy!$B$17:$F$17,0),0)</f>
        <v>0</v>
      </c>
      <c r="AA54" s="295" t="s">
        <v>158</v>
      </c>
      <c r="AB54" s="294">
        <f>VLOOKUP($AA54,vstupy!$B$34:$C$36,2,FALSE)</f>
        <v>0</v>
      </c>
      <c r="AC54" s="294">
        <f t="shared" si="520"/>
        <v>0</v>
      </c>
      <c r="AD54" s="440" t="s">
        <v>36</v>
      </c>
      <c r="AE54" s="434">
        <f>VLOOKUP(AD54,vstupy!$B$3:$C$15,2,FALSE)</f>
        <v>0</v>
      </c>
      <c r="AF54" s="437" t="str">
        <f>IFERROR(IF(M54=0,"N",O54/L54*J54),0)</f>
        <v>N</v>
      </c>
      <c r="AG54" s="381">
        <f>O54*J54</f>
        <v>0</v>
      </c>
      <c r="AH54" s="388">
        <f t="shared" ref="AH54" si="811">P54*R54*J54</f>
        <v>0</v>
      </c>
      <c r="AI54" s="381">
        <f t="shared" ref="AI54" si="812">IFERROR(AH54*M54,0)</f>
        <v>0</v>
      </c>
      <c r="AJ54" s="388" t="str">
        <f t="shared" si="177"/>
        <v>N</v>
      </c>
      <c r="AK54" s="381">
        <f t="shared" ref="AK54" si="813">S54*J54</f>
        <v>0</v>
      </c>
      <c r="AL54" s="381">
        <f>T54*V54*J54</f>
        <v>0</v>
      </c>
      <c r="AM54" s="387">
        <f t="shared" ref="AM54" si="814">IFERROR(AL54*M54,0)</f>
        <v>0</v>
      </c>
      <c r="AN54" s="381">
        <f t="shared" ref="AN54" si="815">IF(W54&gt;0,IF(AE54&gt;0,($G$5/160)*(W54/60)*AE54*J54,0),IF(AE54&gt;0,($G$5/160)*((AC54+AC55+AC56)/60)*AE54*J54,0))</f>
        <v>0</v>
      </c>
      <c r="AO54" s="383">
        <f>IFERROR(AN54*M54,0)</f>
        <v>0</v>
      </c>
      <c r="AP54" s="358">
        <f t="shared" ref="AP54" si="816">IF($N54="In (zvyšuje náklady)",AF54,0)</f>
        <v>0</v>
      </c>
      <c r="AQ54" s="356">
        <f t="shared" ref="AQ54" si="817">IF($N54="In (zvyšuje náklady)",AG54,0)</f>
        <v>0</v>
      </c>
      <c r="AR54" s="356">
        <f t="shared" ref="AR54" si="818">IF($N54="In (zvyšuje náklady)",AH54,0)</f>
        <v>0</v>
      </c>
      <c r="AS54" s="356">
        <f t="shared" ref="AS54" si="819">IF($N54="In (zvyšuje náklady)",AI54,0)</f>
        <v>0</v>
      </c>
      <c r="AT54" s="356">
        <f t="shared" ref="AT54" si="820">IF($N54="In (zvyšuje náklady)",AJ54,0)</f>
        <v>0</v>
      </c>
      <c r="AU54" s="356">
        <f t="shared" ref="AU54" si="821">IF($N54="In (zvyšuje náklady)",AK54,0)</f>
        <v>0</v>
      </c>
      <c r="AV54" s="356">
        <f t="shared" ref="AV54" si="822">IF($N54="In (zvyšuje náklady)",AL54,0)</f>
        <v>0</v>
      </c>
      <c r="AW54" s="356">
        <f t="shared" ref="AW54" si="823">IF($N54="In (zvyšuje náklady)",AM54,0)</f>
        <v>0</v>
      </c>
      <c r="AX54" s="356">
        <f t="shared" ref="AX54" si="824">IF($N54="In (zvyšuje náklady)",AN54,0)</f>
        <v>0</v>
      </c>
      <c r="AY54" s="356">
        <f t="shared" ref="AY54" si="825">IF($N54="In (zvyšuje náklady)",AO54,0)</f>
        <v>0</v>
      </c>
      <c r="AZ54" s="356" t="str">
        <f t="shared" ref="AZ54" si="826">IF($N54="Out (znižuje náklady)",AF54,"0")</f>
        <v>0</v>
      </c>
      <c r="BA54" s="356" t="str">
        <f t="shared" ref="BA54" si="827">IF($N54="Out (znižuje náklady)",AG54,"0")</f>
        <v>0</v>
      </c>
      <c r="BB54" s="356" t="str">
        <f t="shared" ref="BB54" si="828">IF($N54="Out (znižuje náklady)",AH54,"0")</f>
        <v>0</v>
      </c>
      <c r="BC54" s="356" t="str">
        <f t="shared" ref="BC54" si="829">IF($N54="Out (znižuje náklady)",AI54,"0")</f>
        <v>0</v>
      </c>
      <c r="BD54" s="356" t="str">
        <f t="shared" ref="BD54" si="830">IF($N54="Out (znižuje náklady)",AJ54,"0")</f>
        <v>0</v>
      </c>
      <c r="BE54" s="356" t="str">
        <f t="shared" ref="BE54" si="831">IF($N54="Out (znižuje náklady)",AK54,"0")</f>
        <v>0</v>
      </c>
      <c r="BF54" s="356" t="str">
        <f t="shared" ref="BF54" si="832">IF($N54="Out (znižuje náklady)",AL54,"0")</f>
        <v>0</v>
      </c>
      <c r="BG54" s="356" t="str">
        <f t="shared" ref="BG54" si="833">IF($N54="Out (znižuje náklady)",AM54,"0")</f>
        <v>0</v>
      </c>
      <c r="BH54" s="356" t="str">
        <f t="shared" ref="BH54" si="834">IF($N54="Out (znižuje náklady)",AN54,"0")</f>
        <v>0</v>
      </c>
      <c r="BI54" s="502" t="str">
        <f t="shared" ref="BI54" si="835">IF($N54="Out (znižuje náklady)",AO54,"0")</f>
        <v>0</v>
      </c>
      <c r="BJ54" s="355">
        <f>IF(F54=vstupy!$B$47,0,1)</f>
        <v>1</v>
      </c>
      <c r="BK54" s="358">
        <f t="shared" ref="BK54" si="836">$BJ54*AP54</f>
        <v>0</v>
      </c>
      <c r="BL54" s="356">
        <f t="shared" ref="BL54" si="837">$BJ54*AQ54</f>
        <v>0</v>
      </c>
      <c r="BM54" s="356">
        <f t="shared" ref="BM54" si="838">$BJ54*AR54</f>
        <v>0</v>
      </c>
      <c r="BN54" s="356">
        <f t="shared" ref="BN54" si="839">$BJ54*AS54</f>
        <v>0</v>
      </c>
      <c r="BO54" s="356">
        <f t="shared" ref="BO54" si="840">$BJ54*AT54</f>
        <v>0</v>
      </c>
      <c r="BP54" s="356">
        <f t="shared" ref="BP54" si="841">$BJ54*AU54</f>
        <v>0</v>
      </c>
      <c r="BQ54" s="356">
        <f t="shared" ref="BQ54" si="842">$BJ54*AV54</f>
        <v>0</v>
      </c>
      <c r="BR54" s="356">
        <f t="shared" ref="BR54" si="843">$BJ54*AW54</f>
        <v>0</v>
      </c>
      <c r="BS54" s="356">
        <f t="shared" ref="BS54" si="844">$BJ54*AX54</f>
        <v>0</v>
      </c>
      <c r="BT54" s="357">
        <f t="shared" ref="BT54" si="845">$BJ54*AY54</f>
        <v>0</v>
      </c>
      <c r="BU54" s="358">
        <f t="shared" ref="BU54" si="846">$BJ54*AZ54</f>
        <v>0</v>
      </c>
      <c r="BV54" s="356">
        <f t="shared" ref="BV54" si="847">$BJ54*BA54</f>
        <v>0</v>
      </c>
      <c r="BW54" s="356">
        <f t="shared" ref="BW54" si="848">$BJ54*BB54</f>
        <v>0</v>
      </c>
      <c r="BX54" s="356">
        <f t="shared" ref="BX54" si="849">$BJ54*BC54</f>
        <v>0</v>
      </c>
      <c r="BY54" s="356">
        <f t="shared" ref="BY54" si="850">$BJ54*BD54</f>
        <v>0</v>
      </c>
      <c r="BZ54" s="356">
        <f t="shared" ref="BZ54" si="851">$BJ54*BE54</f>
        <v>0</v>
      </c>
      <c r="CA54" s="356">
        <f t="shared" ref="CA54" si="852">$BJ54*BF54</f>
        <v>0</v>
      </c>
      <c r="CB54" s="356">
        <f t="shared" ref="CB54" si="853">$BJ54*BG54</f>
        <v>0</v>
      </c>
      <c r="CC54" s="356">
        <f t="shared" ref="CC54" si="854">$BJ54*BH54</f>
        <v>0</v>
      </c>
      <c r="CD54" s="357">
        <f t="shared" ref="CD54" si="855">$BJ54*BI54</f>
        <v>0</v>
      </c>
      <c r="CE54" s="395">
        <f>IF(N54="Nemení sa",1,0)</f>
        <v>0</v>
      </c>
      <c r="CF54" s="358">
        <f>AG54*$CE54</f>
        <v>0</v>
      </c>
      <c r="CG54" s="356">
        <f>AI54*$CE54</f>
        <v>0</v>
      </c>
      <c r="CH54" s="356">
        <f>AK54*$CE54</f>
        <v>0</v>
      </c>
      <c r="CI54" s="356">
        <f>AM54*$CE54</f>
        <v>0</v>
      </c>
      <c r="CJ54" s="357">
        <f>AO54*$CE54</f>
        <v>0</v>
      </c>
      <c r="CK54" s="396">
        <f t="shared" ref="CK54" si="856">SUM(CF54:CJ56)</f>
        <v>0</v>
      </c>
      <c r="CL54" s="397">
        <f>IF(F54=vstupy!B$42,"1",0)</f>
        <v>0</v>
      </c>
      <c r="CM54" s="358">
        <f t="shared" ref="CM54:CV54" si="857">IF($CL54="1",AP54,0)</f>
        <v>0</v>
      </c>
      <c r="CN54" s="356">
        <f t="shared" si="857"/>
        <v>0</v>
      </c>
      <c r="CO54" s="356">
        <f t="shared" si="857"/>
        <v>0</v>
      </c>
      <c r="CP54" s="356">
        <f t="shared" si="857"/>
        <v>0</v>
      </c>
      <c r="CQ54" s="356">
        <f t="shared" si="857"/>
        <v>0</v>
      </c>
      <c r="CR54" s="356">
        <f t="shared" si="857"/>
        <v>0</v>
      </c>
      <c r="CS54" s="356">
        <f t="shared" si="857"/>
        <v>0</v>
      </c>
      <c r="CT54" s="356">
        <f t="shared" si="857"/>
        <v>0</v>
      </c>
      <c r="CU54" s="356">
        <f t="shared" si="857"/>
        <v>0</v>
      </c>
      <c r="CV54" s="357">
        <f t="shared" si="857"/>
        <v>0</v>
      </c>
      <c r="CW54" s="355">
        <f>CP54+CT54+CV54</f>
        <v>0</v>
      </c>
      <c r="CX54" s="355">
        <f t="shared" ref="CX54" si="858">CN54+CR54</f>
        <v>0</v>
      </c>
      <c r="CY54" s="358">
        <f t="shared" ref="CY54:DH54" si="859">IF($CL54="1",AZ54,0)</f>
        <v>0</v>
      </c>
      <c r="CZ54" s="356">
        <f t="shared" si="859"/>
        <v>0</v>
      </c>
      <c r="DA54" s="356">
        <f t="shared" si="859"/>
        <v>0</v>
      </c>
      <c r="DB54" s="356">
        <f t="shared" si="859"/>
        <v>0</v>
      </c>
      <c r="DC54" s="356">
        <f t="shared" si="859"/>
        <v>0</v>
      </c>
      <c r="DD54" s="356">
        <f t="shared" si="859"/>
        <v>0</v>
      </c>
      <c r="DE54" s="356">
        <f t="shared" si="859"/>
        <v>0</v>
      </c>
      <c r="DF54" s="356">
        <f t="shared" si="859"/>
        <v>0</v>
      </c>
      <c r="DG54" s="356">
        <f t="shared" si="859"/>
        <v>0</v>
      </c>
      <c r="DH54" s="357">
        <f t="shared" si="859"/>
        <v>0</v>
      </c>
      <c r="DI54" s="352">
        <f>DB54+DF54+DH54</f>
        <v>0</v>
      </c>
      <c r="DJ54" s="352">
        <f t="shared" ref="DJ54" si="860">CZ54+DD54</f>
        <v>0</v>
      </c>
      <c r="DK54" s="393">
        <f>IF(CE54=0,1,0)</f>
        <v>1</v>
      </c>
      <c r="DL54" s="393">
        <f>IFERROR(IF($AF54="N",AH54+AJ54+AL54+AN54,AF54+AH54+AJ54+AL54+AN54),0)*$DK54</f>
        <v>0</v>
      </c>
      <c r="DM54" s="393">
        <f>(AG54+AI54+AK54+AM54+AO54)*$DK54</f>
        <v>0</v>
      </c>
      <c r="DN54" s="393">
        <f>AS54+AW54+AY54-CW54</f>
        <v>0</v>
      </c>
      <c r="DO54" s="393">
        <f>BC54+BG54+BI54-DI54</f>
        <v>0</v>
      </c>
      <c r="DP54" s="393">
        <f>DN54+DO54</f>
        <v>0</v>
      </c>
      <c r="DQ54" s="392" t="str">
        <f>IF(OR(F54=vstupy!B$40,F54=vstupy!B$41,F54=vstupy!B$42,),"0","1")</f>
        <v>0</v>
      </c>
      <c r="DR54" s="358">
        <f>IF($DQ54="1",AQ54,"0")+CF54</f>
        <v>0</v>
      </c>
      <c r="DS54" s="356">
        <f>IF($DQ54="1",AS54,"0")+CG54</f>
        <v>0</v>
      </c>
      <c r="DT54" s="356">
        <f>IF($DQ54="1",AU54,"0")+CH54</f>
        <v>0</v>
      </c>
      <c r="DU54" s="356">
        <f>IF($DQ54="1",AW54,"0")+CI54</f>
        <v>0</v>
      </c>
      <c r="DV54" s="357">
        <f>IF($DQ54="1",AY54,"0")+CJ54</f>
        <v>0</v>
      </c>
      <c r="DW54" s="423">
        <f t="shared" ref="DW54" si="861">SUM(DR54:DV56)</f>
        <v>0</v>
      </c>
      <c r="DX54" s="358" t="str">
        <f t="shared" ref="DX54" si="862">IF($DQ54="1",BA54,"0")</f>
        <v>0</v>
      </c>
      <c r="DY54" s="356" t="str">
        <f t="shared" ref="DY54" si="863">IF($DQ54="1",BC54,"0")</f>
        <v>0</v>
      </c>
      <c r="DZ54" s="356" t="str">
        <f t="shared" ref="DZ54" si="864">IF($DQ54="1",BE54,"0")</f>
        <v>0</v>
      </c>
      <c r="EA54" s="356" t="str">
        <f>IF($DQ54="1",BG54,"0")</f>
        <v>0</v>
      </c>
      <c r="EB54" s="357" t="str">
        <f>IF($DQ54="1",BI54,"0")</f>
        <v>0</v>
      </c>
      <c r="EC54" s="423">
        <f t="shared" ref="EC54" si="865">SUM(DX54:EB56)</f>
        <v>0</v>
      </c>
      <c r="ED54" s="424">
        <f>EC54+DW54</f>
        <v>0</v>
      </c>
    </row>
    <row r="55" spans="1:134" ht="12.6" customHeight="1" x14ac:dyDescent="0.25">
      <c r="A55" s="16"/>
      <c r="B55" s="432"/>
      <c r="C55" s="429"/>
      <c r="D55" s="429"/>
      <c r="E55" s="429"/>
      <c r="F55" s="446"/>
      <c r="G55" s="450"/>
      <c r="H55" s="463"/>
      <c r="I55" s="463"/>
      <c r="J55" s="495"/>
      <c r="K55" s="446"/>
      <c r="L55" s="414"/>
      <c r="M55" s="455"/>
      <c r="N55" s="446"/>
      <c r="O55" s="414"/>
      <c r="P55" s="414"/>
      <c r="Q55" s="390"/>
      <c r="R55" s="385"/>
      <c r="S55" s="414"/>
      <c r="T55" s="415"/>
      <c r="U55" s="390"/>
      <c r="V55" s="385"/>
      <c r="W55" s="414"/>
      <c r="X55" s="292" t="s">
        <v>157</v>
      </c>
      <c r="Y55" s="293" t="s">
        <v>152</v>
      </c>
      <c r="Z55" s="294">
        <f>VLOOKUP($X55,vstupy!$B$18:$F$31,MATCH($Y55,vstupy!$B$17:$F$17,0),0)</f>
        <v>0</v>
      </c>
      <c r="AA55" s="295" t="s">
        <v>158</v>
      </c>
      <c r="AB55" s="294">
        <f>VLOOKUP($AA55,vstupy!$B$34:$C$36,2,FALSE)</f>
        <v>0</v>
      </c>
      <c r="AC55" s="294">
        <f t="shared" si="520"/>
        <v>0</v>
      </c>
      <c r="AD55" s="441"/>
      <c r="AE55" s="435"/>
      <c r="AF55" s="358"/>
      <c r="AG55" s="382"/>
      <c r="AH55" s="382"/>
      <c r="AI55" s="382"/>
      <c r="AJ55" s="382"/>
      <c r="AK55" s="382"/>
      <c r="AL55" s="382"/>
      <c r="AM55" s="389"/>
      <c r="AN55" s="382"/>
      <c r="AO55" s="384"/>
      <c r="AP55" s="358"/>
      <c r="AQ55" s="356"/>
      <c r="AR55" s="356"/>
      <c r="AS55" s="356"/>
      <c r="AT55" s="356"/>
      <c r="AU55" s="356"/>
      <c r="AV55" s="356"/>
      <c r="AW55" s="356"/>
      <c r="AX55" s="356"/>
      <c r="AY55" s="356"/>
      <c r="AZ55" s="356"/>
      <c r="BA55" s="356"/>
      <c r="BB55" s="356"/>
      <c r="BC55" s="356"/>
      <c r="BD55" s="356"/>
      <c r="BE55" s="356"/>
      <c r="BF55" s="356"/>
      <c r="BG55" s="356"/>
      <c r="BH55" s="356"/>
      <c r="BI55" s="502"/>
      <c r="BJ55" s="355"/>
      <c r="BK55" s="358"/>
      <c r="BL55" s="356"/>
      <c r="BM55" s="356"/>
      <c r="BN55" s="356"/>
      <c r="BO55" s="356"/>
      <c r="BP55" s="356"/>
      <c r="BQ55" s="356"/>
      <c r="BR55" s="356"/>
      <c r="BS55" s="356"/>
      <c r="BT55" s="357"/>
      <c r="BU55" s="358"/>
      <c r="BV55" s="356"/>
      <c r="BW55" s="356"/>
      <c r="BX55" s="356"/>
      <c r="BY55" s="356"/>
      <c r="BZ55" s="356"/>
      <c r="CA55" s="356"/>
      <c r="CB55" s="356"/>
      <c r="CC55" s="356"/>
      <c r="CD55" s="357"/>
      <c r="CE55" s="395"/>
      <c r="CF55" s="358"/>
      <c r="CG55" s="356"/>
      <c r="CH55" s="356"/>
      <c r="CI55" s="356"/>
      <c r="CJ55" s="357"/>
      <c r="CK55" s="396"/>
      <c r="CL55" s="398"/>
      <c r="CM55" s="358"/>
      <c r="CN55" s="356"/>
      <c r="CO55" s="356"/>
      <c r="CP55" s="356"/>
      <c r="CQ55" s="356"/>
      <c r="CR55" s="356"/>
      <c r="CS55" s="356"/>
      <c r="CT55" s="356"/>
      <c r="CU55" s="356"/>
      <c r="CV55" s="357"/>
      <c r="CW55" s="355"/>
      <c r="CX55" s="355"/>
      <c r="CY55" s="358"/>
      <c r="CZ55" s="356"/>
      <c r="DA55" s="356"/>
      <c r="DB55" s="356"/>
      <c r="DC55" s="356"/>
      <c r="DD55" s="356"/>
      <c r="DE55" s="356"/>
      <c r="DF55" s="356"/>
      <c r="DG55" s="356"/>
      <c r="DH55" s="357"/>
      <c r="DI55" s="352"/>
      <c r="DJ55" s="352"/>
      <c r="DK55" s="393"/>
      <c r="DL55" s="393"/>
      <c r="DM55" s="393"/>
      <c r="DN55" s="393"/>
      <c r="DO55" s="393"/>
      <c r="DP55" s="393"/>
      <c r="DQ55" s="392"/>
      <c r="DR55" s="358"/>
      <c r="DS55" s="356"/>
      <c r="DT55" s="356"/>
      <c r="DU55" s="356"/>
      <c r="DV55" s="357"/>
      <c r="DW55" s="423"/>
      <c r="DX55" s="358"/>
      <c r="DY55" s="356"/>
      <c r="DZ55" s="356"/>
      <c r="EA55" s="356"/>
      <c r="EB55" s="357"/>
      <c r="EC55" s="423"/>
      <c r="ED55" s="424"/>
    </row>
    <row r="56" spans="1:134" ht="12.6" customHeight="1" x14ac:dyDescent="0.25">
      <c r="A56" s="16"/>
      <c r="B56" s="432"/>
      <c r="C56" s="429"/>
      <c r="D56" s="429"/>
      <c r="E56" s="429"/>
      <c r="F56" s="447"/>
      <c r="G56" s="450"/>
      <c r="H56" s="464"/>
      <c r="I56" s="464"/>
      <c r="J56" s="496"/>
      <c r="K56" s="447"/>
      <c r="L56" s="414"/>
      <c r="M56" s="455"/>
      <c r="N56" s="447"/>
      <c r="O56" s="414"/>
      <c r="P56" s="414"/>
      <c r="Q56" s="390"/>
      <c r="R56" s="385"/>
      <c r="S56" s="414"/>
      <c r="T56" s="415"/>
      <c r="U56" s="390"/>
      <c r="V56" s="385"/>
      <c r="W56" s="414"/>
      <c r="X56" s="292" t="s">
        <v>157</v>
      </c>
      <c r="Y56" s="293" t="s">
        <v>152</v>
      </c>
      <c r="Z56" s="294">
        <f>VLOOKUP($X56,vstupy!$B$18:$F$31,MATCH($Y56,vstupy!$B$17:$F$17,0),0)</f>
        <v>0</v>
      </c>
      <c r="AA56" s="295" t="s">
        <v>158</v>
      </c>
      <c r="AB56" s="294">
        <f>VLOOKUP($AA56,vstupy!$B$34:$C$36,2,FALSE)</f>
        <v>0</v>
      </c>
      <c r="AC56" s="294">
        <f t="shared" si="520"/>
        <v>0</v>
      </c>
      <c r="AD56" s="442"/>
      <c r="AE56" s="436"/>
      <c r="AF56" s="358"/>
      <c r="AG56" s="382"/>
      <c r="AH56" s="382"/>
      <c r="AI56" s="382"/>
      <c r="AJ56" s="382"/>
      <c r="AK56" s="382"/>
      <c r="AL56" s="382"/>
      <c r="AM56" s="381"/>
      <c r="AN56" s="382"/>
      <c r="AO56" s="384"/>
      <c r="AP56" s="358"/>
      <c r="AQ56" s="356"/>
      <c r="AR56" s="356"/>
      <c r="AS56" s="356"/>
      <c r="AT56" s="356"/>
      <c r="AU56" s="356"/>
      <c r="AV56" s="356"/>
      <c r="AW56" s="356"/>
      <c r="AX56" s="356"/>
      <c r="AY56" s="356"/>
      <c r="AZ56" s="356"/>
      <c r="BA56" s="356"/>
      <c r="BB56" s="356"/>
      <c r="BC56" s="356"/>
      <c r="BD56" s="356"/>
      <c r="BE56" s="356"/>
      <c r="BF56" s="356"/>
      <c r="BG56" s="356"/>
      <c r="BH56" s="356"/>
      <c r="BI56" s="502"/>
      <c r="BJ56" s="355"/>
      <c r="BK56" s="358"/>
      <c r="BL56" s="356"/>
      <c r="BM56" s="356"/>
      <c r="BN56" s="356"/>
      <c r="BO56" s="356"/>
      <c r="BP56" s="356"/>
      <c r="BQ56" s="356"/>
      <c r="BR56" s="356"/>
      <c r="BS56" s="356"/>
      <c r="BT56" s="357"/>
      <c r="BU56" s="358"/>
      <c r="BV56" s="356"/>
      <c r="BW56" s="356"/>
      <c r="BX56" s="356"/>
      <c r="BY56" s="356"/>
      <c r="BZ56" s="356"/>
      <c r="CA56" s="356"/>
      <c r="CB56" s="356"/>
      <c r="CC56" s="356"/>
      <c r="CD56" s="357"/>
      <c r="CE56" s="395"/>
      <c r="CF56" s="358"/>
      <c r="CG56" s="356"/>
      <c r="CH56" s="356"/>
      <c r="CI56" s="356"/>
      <c r="CJ56" s="357"/>
      <c r="CK56" s="396"/>
      <c r="CL56" s="399"/>
      <c r="CM56" s="358"/>
      <c r="CN56" s="356"/>
      <c r="CO56" s="356"/>
      <c r="CP56" s="356"/>
      <c r="CQ56" s="356"/>
      <c r="CR56" s="356"/>
      <c r="CS56" s="356"/>
      <c r="CT56" s="356"/>
      <c r="CU56" s="356"/>
      <c r="CV56" s="357"/>
      <c r="CW56" s="355"/>
      <c r="CX56" s="355"/>
      <c r="CY56" s="358"/>
      <c r="CZ56" s="356"/>
      <c r="DA56" s="356"/>
      <c r="DB56" s="356"/>
      <c r="DC56" s="356"/>
      <c r="DD56" s="356"/>
      <c r="DE56" s="356"/>
      <c r="DF56" s="356"/>
      <c r="DG56" s="356"/>
      <c r="DH56" s="357"/>
      <c r="DI56" s="352"/>
      <c r="DJ56" s="352"/>
      <c r="DK56" s="393"/>
      <c r="DL56" s="393"/>
      <c r="DM56" s="393"/>
      <c r="DN56" s="393"/>
      <c r="DO56" s="393"/>
      <c r="DP56" s="393"/>
      <c r="DQ56" s="392"/>
      <c r="DR56" s="358"/>
      <c r="DS56" s="356"/>
      <c r="DT56" s="356"/>
      <c r="DU56" s="356"/>
      <c r="DV56" s="357"/>
      <c r="DW56" s="423"/>
      <c r="DX56" s="358"/>
      <c r="DY56" s="356"/>
      <c r="DZ56" s="356"/>
      <c r="EA56" s="356"/>
      <c r="EB56" s="357"/>
      <c r="EC56" s="423"/>
      <c r="ED56" s="424"/>
    </row>
    <row r="57" spans="1:134" ht="12.6" customHeight="1" x14ac:dyDescent="0.25">
      <c r="B57" s="433">
        <f t="shared" ref="B57" si="866">B54+1</f>
        <v>17</v>
      </c>
      <c r="C57" s="428"/>
      <c r="D57" s="428"/>
      <c r="E57" s="428"/>
      <c r="F57" s="457" t="s">
        <v>212</v>
      </c>
      <c r="G57" s="449"/>
      <c r="H57" s="474" t="str">
        <f t="shared" ref="H57" si="867">IF($F57="3e)  Skoršia transpozícia  - zavedenie transpozície pred termínom ktorý určuje smernica EÚ. "," ","")</f>
        <v/>
      </c>
      <c r="I57" s="474" t="str">
        <f t="shared" ref="I57" si="868">IF($F57="3e)  Skoršia transpozícia  - zavedenie transpozície pred termínom ktorý určuje smernica EÚ. ",$H57,"NA")</f>
        <v>NA</v>
      </c>
      <c r="J57" s="491">
        <f>IF(I57&gt;12,1,I57/12)</f>
        <v>1</v>
      </c>
      <c r="K57" s="457"/>
      <c r="L57" s="413"/>
      <c r="M57" s="456">
        <f>IF(L57="N",0,L57)</f>
        <v>0</v>
      </c>
      <c r="N57" s="413" t="s">
        <v>212</v>
      </c>
      <c r="O57" s="413"/>
      <c r="P57" s="413"/>
      <c r="Q57" s="391" t="s">
        <v>36</v>
      </c>
      <c r="R57" s="386">
        <f>VLOOKUP(Q57,vstupy!$B$3:$C$15,2,FALSE)</f>
        <v>0</v>
      </c>
      <c r="S57" s="413"/>
      <c r="T57" s="416"/>
      <c r="U57" s="391" t="s">
        <v>36</v>
      </c>
      <c r="V57" s="386">
        <f>VLOOKUP(U57,vstupy!$B$3:$C$15,2,FALSE)</f>
        <v>0</v>
      </c>
      <c r="W57" s="413"/>
      <c r="X57" s="174" t="s">
        <v>157</v>
      </c>
      <c r="Y57" s="188" t="s">
        <v>152</v>
      </c>
      <c r="Z57" s="185">
        <f>VLOOKUP($X57,vstupy!$B$18:$F$31,MATCH($Y57,vstupy!$B$17:$F$17,0),0)</f>
        <v>0</v>
      </c>
      <c r="AA57" s="121" t="s">
        <v>158</v>
      </c>
      <c r="AB57" s="185">
        <f>VLOOKUP($AA57,vstupy!$B$34:$C$36,2,FALSE)</f>
        <v>0</v>
      </c>
      <c r="AC57" s="185">
        <f t="shared" si="520"/>
        <v>0</v>
      </c>
      <c r="AD57" s="465" t="s">
        <v>36</v>
      </c>
      <c r="AE57" s="434">
        <f>VLOOKUP(AD57,vstupy!$B$3:$C$15,2,FALSE)</f>
        <v>0</v>
      </c>
      <c r="AF57" s="437" t="str">
        <f>IFERROR(IF(M57=0,"N",O57/L57*J57),0)</f>
        <v>N</v>
      </c>
      <c r="AG57" s="381">
        <f>O57*J57</f>
        <v>0</v>
      </c>
      <c r="AH57" s="388">
        <f t="shared" ref="AH57" si="869">P57*R57*J57</f>
        <v>0</v>
      </c>
      <c r="AI57" s="381">
        <f t="shared" ref="AI57" si="870">IFERROR(AH57*M57,0)</f>
        <v>0</v>
      </c>
      <c r="AJ57" s="388" t="str">
        <f t="shared" si="177"/>
        <v>N</v>
      </c>
      <c r="AK57" s="381">
        <f t="shared" ref="AK57" si="871">S57*J57</f>
        <v>0</v>
      </c>
      <c r="AL57" s="381">
        <f>T57*V57*J57</f>
        <v>0</v>
      </c>
      <c r="AM57" s="387">
        <f t="shared" ref="AM57" si="872">IFERROR(AL57*M57,0)</f>
        <v>0</v>
      </c>
      <c r="AN57" s="381">
        <f t="shared" ref="AN57" si="873">IF(W57&gt;0,IF(AE57&gt;0,($G$5/160)*(W57/60)*AE57*J57,0),IF(AE57&gt;0,($G$5/160)*((AC57+AC58+AC59)/60)*AE57*J57,0))</f>
        <v>0</v>
      </c>
      <c r="AO57" s="383">
        <f>IFERROR(AN57*M57,0)</f>
        <v>0</v>
      </c>
      <c r="AP57" s="358">
        <f t="shared" ref="AP57" si="874">IF($N57="In (zvyšuje náklady)",AF57,0)</f>
        <v>0</v>
      </c>
      <c r="AQ57" s="356">
        <f t="shared" ref="AQ57" si="875">IF($N57="In (zvyšuje náklady)",AG57,0)</f>
        <v>0</v>
      </c>
      <c r="AR57" s="356">
        <f t="shared" ref="AR57" si="876">IF($N57="In (zvyšuje náklady)",AH57,0)</f>
        <v>0</v>
      </c>
      <c r="AS57" s="356">
        <f t="shared" ref="AS57" si="877">IF($N57="In (zvyšuje náklady)",AI57,0)</f>
        <v>0</v>
      </c>
      <c r="AT57" s="356">
        <f t="shared" ref="AT57" si="878">IF($N57="In (zvyšuje náklady)",AJ57,0)</f>
        <v>0</v>
      </c>
      <c r="AU57" s="356">
        <f t="shared" ref="AU57" si="879">IF($N57="In (zvyšuje náklady)",AK57,0)</f>
        <v>0</v>
      </c>
      <c r="AV57" s="356">
        <f t="shared" ref="AV57" si="880">IF($N57="In (zvyšuje náklady)",AL57,0)</f>
        <v>0</v>
      </c>
      <c r="AW57" s="356">
        <f t="shared" ref="AW57" si="881">IF($N57="In (zvyšuje náklady)",AM57,0)</f>
        <v>0</v>
      </c>
      <c r="AX57" s="356">
        <f t="shared" ref="AX57" si="882">IF($N57="In (zvyšuje náklady)",AN57,0)</f>
        <v>0</v>
      </c>
      <c r="AY57" s="356">
        <f t="shared" ref="AY57" si="883">IF($N57="In (zvyšuje náklady)",AO57,0)</f>
        <v>0</v>
      </c>
      <c r="AZ57" s="356" t="str">
        <f t="shared" ref="AZ57" si="884">IF($N57="Out (znižuje náklady)",AF57,"0")</f>
        <v>0</v>
      </c>
      <c r="BA57" s="356" t="str">
        <f t="shared" ref="BA57" si="885">IF($N57="Out (znižuje náklady)",AG57,"0")</f>
        <v>0</v>
      </c>
      <c r="BB57" s="356" t="str">
        <f t="shared" ref="BB57" si="886">IF($N57="Out (znižuje náklady)",AH57,"0")</f>
        <v>0</v>
      </c>
      <c r="BC57" s="356" t="str">
        <f t="shared" ref="BC57" si="887">IF($N57="Out (znižuje náklady)",AI57,"0")</f>
        <v>0</v>
      </c>
      <c r="BD57" s="356" t="str">
        <f t="shared" ref="BD57" si="888">IF($N57="Out (znižuje náklady)",AJ57,"0")</f>
        <v>0</v>
      </c>
      <c r="BE57" s="356" t="str">
        <f t="shared" ref="BE57" si="889">IF($N57="Out (znižuje náklady)",AK57,"0")</f>
        <v>0</v>
      </c>
      <c r="BF57" s="356" t="str">
        <f t="shared" ref="BF57" si="890">IF($N57="Out (znižuje náklady)",AL57,"0")</f>
        <v>0</v>
      </c>
      <c r="BG57" s="356" t="str">
        <f t="shared" ref="BG57" si="891">IF($N57="Out (znižuje náklady)",AM57,"0")</f>
        <v>0</v>
      </c>
      <c r="BH57" s="356" t="str">
        <f t="shared" ref="BH57" si="892">IF($N57="Out (znižuje náklady)",AN57,"0")</f>
        <v>0</v>
      </c>
      <c r="BI57" s="502" t="str">
        <f t="shared" ref="BI57" si="893">IF($N57="Out (znižuje náklady)",AO57,"0")</f>
        <v>0</v>
      </c>
      <c r="BJ57" s="355">
        <f>IF(F57=vstupy!$B$47,0,1)</f>
        <v>1</v>
      </c>
      <c r="BK57" s="358">
        <f t="shared" ref="BK57" si="894">$BJ57*AP57</f>
        <v>0</v>
      </c>
      <c r="BL57" s="356">
        <f t="shared" ref="BL57" si="895">$BJ57*AQ57</f>
        <v>0</v>
      </c>
      <c r="BM57" s="356">
        <f t="shared" ref="BM57" si="896">$BJ57*AR57</f>
        <v>0</v>
      </c>
      <c r="BN57" s="356">
        <f t="shared" ref="BN57" si="897">$BJ57*AS57</f>
        <v>0</v>
      </c>
      <c r="BO57" s="356">
        <f t="shared" ref="BO57" si="898">$BJ57*AT57</f>
        <v>0</v>
      </c>
      <c r="BP57" s="356">
        <f t="shared" ref="BP57" si="899">$BJ57*AU57</f>
        <v>0</v>
      </c>
      <c r="BQ57" s="356">
        <f t="shared" ref="BQ57" si="900">$BJ57*AV57</f>
        <v>0</v>
      </c>
      <c r="BR57" s="356">
        <f t="shared" ref="BR57" si="901">$BJ57*AW57</f>
        <v>0</v>
      </c>
      <c r="BS57" s="356">
        <f t="shared" ref="BS57" si="902">$BJ57*AX57</f>
        <v>0</v>
      </c>
      <c r="BT57" s="357">
        <f t="shared" ref="BT57" si="903">$BJ57*AY57</f>
        <v>0</v>
      </c>
      <c r="BU57" s="358">
        <f t="shared" ref="BU57" si="904">$BJ57*AZ57</f>
        <v>0</v>
      </c>
      <c r="BV57" s="356">
        <f t="shared" ref="BV57" si="905">$BJ57*BA57</f>
        <v>0</v>
      </c>
      <c r="BW57" s="356">
        <f t="shared" ref="BW57" si="906">$BJ57*BB57</f>
        <v>0</v>
      </c>
      <c r="BX57" s="356">
        <f t="shared" ref="BX57" si="907">$BJ57*BC57</f>
        <v>0</v>
      </c>
      <c r="BY57" s="356">
        <f t="shared" ref="BY57" si="908">$BJ57*BD57</f>
        <v>0</v>
      </c>
      <c r="BZ57" s="356">
        <f t="shared" ref="BZ57" si="909">$BJ57*BE57</f>
        <v>0</v>
      </c>
      <c r="CA57" s="356">
        <f t="shared" ref="CA57" si="910">$BJ57*BF57</f>
        <v>0</v>
      </c>
      <c r="CB57" s="356">
        <f t="shared" ref="CB57" si="911">$BJ57*BG57</f>
        <v>0</v>
      </c>
      <c r="CC57" s="356">
        <f t="shared" ref="CC57" si="912">$BJ57*BH57</f>
        <v>0</v>
      </c>
      <c r="CD57" s="357">
        <f t="shared" ref="CD57" si="913">$BJ57*BI57</f>
        <v>0</v>
      </c>
      <c r="CE57" s="395">
        <f>IF(N57="Nemení sa",1,0)</f>
        <v>0</v>
      </c>
      <c r="CF57" s="358">
        <f>AG57*$CE57</f>
        <v>0</v>
      </c>
      <c r="CG57" s="356">
        <f>AI57*$CE57</f>
        <v>0</v>
      </c>
      <c r="CH57" s="356">
        <f>AK57*$CE57</f>
        <v>0</v>
      </c>
      <c r="CI57" s="356">
        <f>AM57*$CE57</f>
        <v>0</v>
      </c>
      <c r="CJ57" s="357">
        <f>AO57*$CE57</f>
        <v>0</v>
      </c>
      <c r="CK57" s="396">
        <f t="shared" ref="CK57" si="914">SUM(CF57:CJ59)</f>
        <v>0</v>
      </c>
      <c r="CL57" s="397">
        <f>IF(F57=vstupy!B$42,"1",0)</f>
        <v>0</v>
      </c>
      <c r="CM57" s="358">
        <f t="shared" ref="CM57:CV57" si="915">IF($CL57="1",AP57,0)</f>
        <v>0</v>
      </c>
      <c r="CN57" s="356">
        <f t="shared" si="915"/>
        <v>0</v>
      </c>
      <c r="CO57" s="356">
        <f t="shared" si="915"/>
        <v>0</v>
      </c>
      <c r="CP57" s="356">
        <f t="shared" si="915"/>
        <v>0</v>
      </c>
      <c r="CQ57" s="356">
        <f t="shared" si="915"/>
        <v>0</v>
      </c>
      <c r="CR57" s="356">
        <f t="shared" si="915"/>
        <v>0</v>
      </c>
      <c r="CS57" s="356">
        <f t="shared" si="915"/>
        <v>0</v>
      </c>
      <c r="CT57" s="356">
        <f t="shared" si="915"/>
        <v>0</v>
      </c>
      <c r="CU57" s="356">
        <f t="shared" si="915"/>
        <v>0</v>
      </c>
      <c r="CV57" s="357">
        <f t="shared" si="915"/>
        <v>0</v>
      </c>
      <c r="CW57" s="355">
        <f>CP57+CT57+CV57</f>
        <v>0</v>
      </c>
      <c r="CX57" s="355">
        <f t="shared" ref="CX57" si="916">CN57+CR57</f>
        <v>0</v>
      </c>
      <c r="CY57" s="358">
        <f t="shared" ref="CY57:DH57" si="917">IF($CL57="1",AZ57,0)</f>
        <v>0</v>
      </c>
      <c r="CZ57" s="356">
        <f t="shared" si="917"/>
        <v>0</v>
      </c>
      <c r="DA57" s="356">
        <f t="shared" si="917"/>
        <v>0</v>
      </c>
      <c r="DB57" s="356">
        <f t="shared" si="917"/>
        <v>0</v>
      </c>
      <c r="DC57" s="356">
        <f t="shared" si="917"/>
        <v>0</v>
      </c>
      <c r="DD57" s="356">
        <f t="shared" si="917"/>
        <v>0</v>
      </c>
      <c r="DE57" s="356">
        <f t="shared" si="917"/>
        <v>0</v>
      </c>
      <c r="DF57" s="356">
        <f t="shared" si="917"/>
        <v>0</v>
      </c>
      <c r="DG57" s="356">
        <f t="shared" si="917"/>
        <v>0</v>
      </c>
      <c r="DH57" s="357">
        <f t="shared" si="917"/>
        <v>0</v>
      </c>
      <c r="DI57" s="352">
        <f>DB57+DF57+DH57</f>
        <v>0</v>
      </c>
      <c r="DJ57" s="352">
        <f t="shared" ref="DJ57" si="918">CZ57+DD57</f>
        <v>0</v>
      </c>
      <c r="DK57" s="393">
        <f>IF(CE57=0,1,0)</f>
        <v>1</v>
      </c>
      <c r="DL57" s="393">
        <f>IFERROR(IF($AF57="N",AH57+AJ57+AL57+AN57,AF57+AH57+AJ57+AL57+AN57),0)*$DK57</f>
        <v>0</v>
      </c>
      <c r="DM57" s="393">
        <f>(AG57+AI57+AK57+AM57+AO57)*$DK57</f>
        <v>0</v>
      </c>
      <c r="DN57" s="393">
        <f>AS57+AW57+AY57-CW57</f>
        <v>0</v>
      </c>
      <c r="DO57" s="393">
        <f>BC57+BG57+BI57-DI57</f>
        <v>0</v>
      </c>
      <c r="DP57" s="393">
        <f>DN57+DO57</f>
        <v>0</v>
      </c>
      <c r="DQ57" s="392" t="str">
        <f>IF(OR(F57=vstupy!B$40,F57=vstupy!B$41,F57=vstupy!B$42,),"0","1")</f>
        <v>0</v>
      </c>
      <c r="DR57" s="358">
        <f>IF($DQ57="1",AQ57,"0")+CF57</f>
        <v>0</v>
      </c>
      <c r="DS57" s="356">
        <f>IF($DQ57="1",AS57,"0")+CG57</f>
        <v>0</v>
      </c>
      <c r="DT57" s="356">
        <f>IF($DQ57="1",AU57,"0")+CH57</f>
        <v>0</v>
      </c>
      <c r="DU57" s="356">
        <f>IF($DQ57="1",AW57,"0")+CI57</f>
        <v>0</v>
      </c>
      <c r="DV57" s="357">
        <f>IF($DQ57="1",AY57,"0")+CJ57</f>
        <v>0</v>
      </c>
      <c r="DW57" s="423">
        <f t="shared" ref="DW57" si="919">SUM(DR57:DV59)</f>
        <v>0</v>
      </c>
      <c r="DX57" s="358" t="str">
        <f t="shared" ref="DX57" si="920">IF($DQ57="1",BA57,"0")</f>
        <v>0</v>
      </c>
      <c r="DY57" s="356" t="str">
        <f t="shared" ref="DY57" si="921">IF($DQ57="1",BC57,"0")</f>
        <v>0</v>
      </c>
      <c r="DZ57" s="356" t="str">
        <f t="shared" ref="DZ57" si="922">IF($DQ57="1",BE57,"0")</f>
        <v>0</v>
      </c>
      <c r="EA57" s="356" t="str">
        <f>IF($DQ57="1",BG57,"0")</f>
        <v>0</v>
      </c>
      <c r="EB57" s="357" t="str">
        <f>IF($DQ57="1",BI57,"0")</f>
        <v>0</v>
      </c>
      <c r="EC57" s="423">
        <f t="shared" ref="EC57" si="923">SUM(DX57:EB59)</f>
        <v>0</v>
      </c>
      <c r="ED57" s="424">
        <f>EC57+DW57</f>
        <v>0</v>
      </c>
    </row>
    <row r="58" spans="1:134" ht="12.6" customHeight="1" x14ac:dyDescent="0.25">
      <c r="B58" s="433"/>
      <c r="C58" s="428"/>
      <c r="D58" s="428"/>
      <c r="E58" s="428"/>
      <c r="F58" s="458"/>
      <c r="G58" s="449"/>
      <c r="H58" s="475"/>
      <c r="I58" s="475"/>
      <c r="J58" s="492"/>
      <c r="K58" s="458"/>
      <c r="L58" s="413"/>
      <c r="M58" s="456"/>
      <c r="N58" s="413"/>
      <c r="O58" s="413"/>
      <c r="P58" s="413"/>
      <c r="Q58" s="391"/>
      <c r="R58" s="386"/>
      <c r="S58" s="413"/>
      <c r="T58" s="416"/>
      <c r="U58" s="391"/>
      <c r="V58" s="386"/>
      <c r="W58" s="413"/>
      <c r="X58" s="174" t="s">
        <v>157</v>
      </c>
      <c r="Y58" s="188" t="s">
        <v>152</v>
      </c>
      <c r="Z58" s="185">
        <f>VLOOKUP($X58,vstupy!$B$18:$F$31,MATCH($Y58,vstupy!$B$17:$F$17,0),0)</f>
        <v>0</v>
      </c>
      <c r="AA58" s="121" t="s">
        <v>158</v>
      </c>
      <c r="AB58" s="185">
        <f>VLOOKUP($AA58,vstupy!$B$34:$C$36,2,FALSE)</f>
        <v>0</v>
      </c>
      <c r="AC58" s="185">
        <f t="shared" si="520"/>
        <v>0</v>
      </c>
      <c r="AD58" s="466"/>
      <c r="AE58" s="435"/>
      <c r="AF58" s="358"/>
      <c r="AG58" s="382"/>
      <c r="AH58" s="382"/>
      <c r="AI58" s="382"/>
      <c r="AJ58" s="382"/>
      <c r="AK58" s="382"/>
      <c r="AL58" s="382"/>
      <c r="AM58" s="389"/>
      <c r="AN58" s="382"/>
      <c r="AO58" s="384"/>
      <c r="AP58" s="358"/>
      <c r="AQ58" s="356"/>
      <c r="AR58" s="356"/>
      <c r="AS58" s="356"/>
      <c r="AT58" s="356"/>
      <c r="AU58" s="356"/>
      <c r="AV58" s="356"/>
      <c r="AW58" s="356"/>
      <c r="AX58" s="356"/>
      <c r="AY58" s="356"/>
      <c r="AZ58" s="356"/>
      <c r="BA58" s="356"/>
      <c r="BB58" s="356"/>
      <c r="BC58" s="356"/>
      <c r="BD58" s="356"/>
      <c r="BE58" s="356"/>
      <c r="BF58" s="356"/>
      <c r="BG58" s="356"/>
      <c r="BH58" s="356"/>
      <c r="BI58" s="502"/>
      <c r="BJ58" s="355"/>
      <c r="BK58" s="358"/>
      <c r="BL58" s="356"/>
      <c r="BM58" s="356"/>
      <c r="BN58" s="356"/>
      <c r="BO58" s="356"/>
      <c r="BP58" s="356"/>
      <c r="BQ58" s="356"/>
      <c r="BR58" s="356"/>
      <c r="BS58" s="356"/>
      <c r="BT58" s="357"/>
      <c r="BU58" s="358"/>
      <c r="BV58" s="356"/>
      <c r="BW58" s="356"/>
      <c r="BX58" s="356"/>
      <c r="BY58" s="356"/>
      <c r="BZ58" s="356"/>
      <c r="CA58" s="356"/>
      <c r="CB58" s="356"/>
      <c r="CC58" s="356"/>
      <c r="CD58" s="357"/>
      <c r="CE58" s="395"/>
      <c r="CF58" s="358"/>
      <c r="CG58" s="356"/>
      <c r="CH58" s="356"/>
      <c r="CI58" s="356"/>
      <c r="CJ58" s="357"/>
      <c r="CK58" s="396"/>
      <c r="CL58" s="398"/>
      <c r="CM58" s="358"/>
      <c r="CN58" s="356"/>
      <c r="CO58" s="356"/>
      <c r="CP58" s="356"/>
      <c r="CQ58" s="356"/>
      <c r="CR58" s="356"/>
      <c r="CS58" s="356"/>
      <c r="CT58" s="356"/>
      <c r="CU58" s="356"/>
      <c r="CV58" s="357"/>
      <c r="CW58" s="355"/>
      <c r="CX58" s="355"/>
      <c r="CY58" s="358"/>
      <c r="CZ58" s="356"/>
      <c r="DA58" s="356"/>
      <c r="DB58" s="356"/>
      <c r="DC58" s="356"/>
      <c r="DD58" s="356"/>
      <c r="DE58" s="356"/>
      <c r="DF58" s="356"/>
      <c r="DG58" s="356"/>
      <c r="DH58" s="357"/>
      <c r="DI58" s="352"/>
      <c r="DJ58" s="352"/>
      <c r="DK58" s="393"/>
      <c r="DL58" s="393"/>
      <c r="DM58" s="393"/>
      <c r="DN58" s="393"/>
      <c r="DO58" s="393"/>
      <c r="DP58" s="393"/>
      <c r="DQ58" s="392"/>
      <c r="DR58" s="358"/>
      <c r="DS58" s="356"/>
      <c r="DT58" s="356"/>
      <c r="DU58" s="356"/>
      <c r="DV58" s="357"/>
      <c r="DW58" s="423"/>
      <c r="DX58" s="358"/>
      <c r="DY58" s="356"/>
      <c r="DZ58" s="356"/>
      <c r="EA58" s="356"/>
      <c r="EB58" s="357"/>
      <c r="EC58" s="423"/>
      <c r="ED58" s="424"/>
    </row>
    <row r="59" spans="1:134" ht="12.6" customHeight="1" x14ac:dyDescent="0.25">
      <c r="B59" s="433"/>
      <c r="C59" s="428"/>
      <c r="D59" s="428"/>
      <c r="E59" s="428"/>
      <c r="F59" s="459"/>
      <c r="G59" s="449"/>
      <c r="H59" s="476"/>
      <c r="I59" s="476"/>
      <c r="J59" s="493"/>
      <c r="K59" s="459"/>
      <c r="L59" s="413"/>
      <c r="M59" s="456"/>
      <c r="N59" s="413"/>
      <c r="O59" s="413"/>
      <c r="P59" s="413"/>
      <c r="Q59" s="391"/>
      <c r="R59" s="386"/>
      <c r="S59" s="413"/>
      <c r="T59" s="416"/>
      <c r="U59" s="391"/>
      <c r="V59" s="386"/>
      <c r="W59" s="413"/>
      <c r="X59" s="174" t="s">
        <v>157</v>
      </c>
      <c r="Y59" s="188" t="s">
        <v>152</v>
      </c>
      <c r="Z59" s="185">
        <f>VLOOKUP($X59,vstupy!$B$18:$F$31,MATCH($Y59,vstupy!$B$17:$F$17,0),0)</f>
        <v>0</v>
      </c>
      <c r="AA59" s="121" t="s">
        <v>158</v>
      </c>
      <c r="AB59" s="185">
        <f>VLOOKUP($AA59,vstupy!$B$34:$C$36,2,FALSE)</f>
        <v>0</v>
      </c>
      <c r="AC59" s="185">
        <f t="shared" si="520"/>
        <v>0</v>
      </c>
      <c r="AD59" s="467"/>
      <c r="AE59" s="436"/>
      <c r="AF59" s="358"/>
      <c r="AG59" s="382"/>
      <c r="AH59" s="382"/>
      <c r="AI59" s="382"/>
      <c r="AJ59" s="382"/>
      <c r="AK59" s="382"/>
      <c r="AL59" s="382"/>
      <c r="AM59" s="381"/>
      <c r="AN59" s="382"/>
      <c r="AO59" s="384"/>
      <c r="AP59" s="358"/>
      <c r="AQ59" s="356"/>
      <c r="AR59" s="356"/>
      <c r="AS59" s="356"/>
      <c r="AT59" s="356"/>
      <c r="AU59" s="356"/>
      <c r="AV59" s="356"/>
      <c r="AW59" s="356"/>
      <c r="AX59" s="356"/>
      <c r="AY59" s="356"/>
      <c r="AZ59" s="356"/>
      <c r="BA59" s="356"/>
      <c r="BB59" s="356"/>
      <c r="BC59" s="356"/>
      <c r="BD59" s="356"/>
      <c r="BE59" s="356"/>
      <c r="BF59" s="356"/>
      <c r="BG59" s="356"/>
      <c r="BH59" s="356"/>
      <c r="BI59" s="502"/>
      <c r="BJ59" s="355"/>
      <c r="BK59" s="358"/>
      <c r="BL59" s="356"/>
      <c r="BM59" s="356"/>
      <c r="BN59" s="356"/>
      <c r="BO59" s="356"/>
      <c r="BP59" s="356"/>
      <c r="BQ59" s="356"/>
      <c r="BR59" s="356"/>
      <c r="BS59" s="356"/>
      <c r="BT59" s="357"/>
      <c r="BU59" s="358"/>
      <c r="BV59" s="356"/>
      <c r="BW59" s="356"/>
      <c r="BX59" s="356"/>
      <c r="BY59" s="356"/>
      <c r="BZ59" s="356"/>
      <c r="CA59" s="356"/>
      <c r="CB59" s="356"/>
      <c r="CC59" s="356"/>
      <c r="CD59" s="357"/>
      <c r="CE59" s="395"/>
      <c r="CF59" s="358"/>
      <c r="CG59" s="356"/>
      <c r="CH59" s="356"/>
      <c r="CI59" s="356"/>
      <c r="CJ59" s="357"/>
      <c r="CK59" s="396"/>
      <c r="CL59" s="399"/>
      <c r="CM59" s="358"/>
      <c r="CN59" s="356"/>
      <c r="CO59" s="356"/>
      <c r="CP59" s="356"/>
      <c r="CQ59" s="356"/>
      <c r="CR59" s="356"/>
      <c r="CS59" s="356"/>
      <c r="CT59" s="356"/>
      <c r="CU59" s="356"/>
      <c r="CV59" s="357"/>
      <c r="CW59" s="355"/>
      <c r="CX59" s="355"/>
      <c r="CY59" s="358"/>
      <c r="CZ59" s="356"/>
      <c r="DA59" s="356"/>
      <c r="DB59" s="356"/>
      <c r="DC59" s="356"/>
      <c r="DD59" s="356"/>
      <c r="DE59" s="356"/>
      <c r="DF59" s="356"/>
      <c r="DG59" s="356"/>
      <c r="DH59" s="357"/>
      <c r="DI59" s="352"/>
      <c r="DJ59" s="352"/>
      <c r="DK59" s="393"/>
      <c r="DL59" s="393"/>
      <c r="DM59" s="393"/>
      <c r="DN59" s="393"/>
      <c r="DO59" s="393"/>
      <c r="DP59" s="393"/>
      <c r="DQ59" s="392"/>
      <c r="DR59" s="358"/>
      <c r="DS59" s="356"/>
      <c r="DT59" s="356"/>
      <c r="DU59" s="356"/>
      <c r="DV59" s="357"/>
      <c r="DW59" s="423"/>
      <c r="DX59" s="358"/>
      <c r="DY59" s="356"/>
      <c r="DZ59" s="356"/>
      <c r="EA59" s="356"/>
      <c r="EB59" s="357"/>
      <c r="EC59" s="423"/>
      <c r="ED59" s="424"/>
    </row>
    <row r="60" spans="1:134" ht="12.6" customHeight="1" x14ac:dyDescent="0.25">
      <c r="B60" s="432">
        <f t="shared" ref="B60" si="924">B57+1</f>
        <v>18</v>
      </c>
      <c r="C60" s="429"/>
      <c r="D60" s="429"/>
      <c r="E60" s="429"/>
      <c r="F60" s="445" t="s">
        <v>212</v>
      </c>
      <c r="G60" s="450"/>
      <c r="H60" s="462" t="str">
        <f t="shared" ref="H60" si="925">IF($F60="3e)  Skoršia transpozícia  - zavedenie transpozície pred termínom ktorý určuje smernica EÚ. "," ","")</f>
        <v/>
      </c>
      <c r="I60" s="462" t="str">
        <f t="shared" ref="I60" si="926">IF($F60="3e)  Skoršia transpozícia  - zavedenie transpozície pred termínom ktorý určuje smernica EÚ. ",$H60,"NA")</f>
        <v>NA</v>
      </c>
      <c r="J60" s="494">
        <f>IF(I60&gt;12,1,I60/12)</f>
        <v>1</v>
      </c>
      <c r="K60" s="445"/>
      <c r="L60" s="414"/>
      <c r="M60" s="455">
        <f>IF(L60="N",0,L60)</f>
        <v>0</v>
      </c>
      <c r="N60" s="414" t="s">
        <v>212</v>
      </c>
      <c r="O60" s="414"/>
      <c r="P60" s="414"/>
      <c r="Q60" s="390" t="s">
        <v>36</v>
      </c>
      <c r="R60" s="385">
        <f>VLOOKUP(Q60,vstupy!$B$3:$C$15,2,FALSE)</f>
        <v>0</v>
      </c>
      <c r="S60" s="414"/>
      <c r="T60" s="415"/>
      <c r="U60" s="390" t="s">
        <v>36</v>
      </c>
      <c r="V60" s="385">
        <f>VLOOKUP(U60,vstupy!$B$3:$C$15,2,FALSE)</f>
        <v>0</v>
      </c>
      <c r="W60" s="414"/>
      <c r="X60" s="292" t="s">
        <v>157</v>
      </c>
      <c r="Y60" s="293" t="s">
        <v>152</v>
      </c>
      <c r="Z60" s="294">
        <f>VLOOKUP($X60,vstupy!$B$18:$F$31,MATCH($Y60,vstupy!$B$17:$F$17,0),0)</f>
        <v>0</v>
      </c>
      <c r="AA60" s="295" t="s">
        <v>158</v>
      </c>
      <c r="AB60" s="294">
        <f>VLOOKUP($AA60,vstupy!$B$34:$C$36,2,FALSE)</f>
        <v>0</v>
      </c>
      <c r="AC60" s="294">
        <f t="shared" si="520"/>
        <v>0</v>
      </c>
      <c r="AD60" s="440" t="s">
        <v>36</v>
      </c>
      <c r="AE60" s="434">
        <f>VLOOKUP(AD60,vstupy!$B$3:$C$15,2,FALSE)</f>
        <v>0</v>
      </c>
      <c r="AF60" s="437" t="str">
        <f>IFERROR(IF(M60=0,"N",O60/L60*J60),0)</f>
        <v>N</v>
      </c>
      <c r="AG60" s="381">
        <f>O60*J60</f>
        <v>0</v>
      </c>
      <c r="AH60" s="388">
        <f t="shared" ref="AH60" si="927">P60*R60*J60</f>
        <v>0</v>
      </c>
      <c r="AI60" s="381">
        <f t="shared" ref="AI60" si="928">IFERROR(AH60*M60,0)</f>
        <v>0</v>
      </c>
      <c r="AJ60" s="388" t="str">
        <f t="shared" si="177"/>
        <v>N</v>
      </c>
      <c r="AK60" s="381">
        <f t="shared" ref="AK60" si="929">S60*J60</f>
        <v>0</v>
      </c>
      <c r="AL60" s="381">
        <f>T60*V60*J60</f>
        <v>0</v>
      </c>
      <c r="AM60" s="387">
        <f t="shared" ref="AM60" si="930">IFERROR(AL60*M60,0)</f>
        <v>0</v>
      </c>
      <c r="AN60" s="381">
        <f t="shared" ref="AN60" si="931">IF(W60&gt;0,IF(AE60&gt;0,($G$5/160)*(W60/60)*AE60*J60,0),IF(AE60&gt;0,($G$5/160)*((AC60+AC61+AC62)/60)*AE60*J60,0))</f>
        <v>0</v>
      </c>
      <c r="AO60" s="383">
        <f>IFERROR(AN60*M60,0)</f>
        <v>0</v>
      </c>
      <c r="AP60" s="358">
        <f t="shared" ref="AP60" si="932">IF($N60="In (zvyšuje náklady)",AF60,0)</f>
        <v>0</v>
      </c>
      <c r="AQ60" s="356">
        <f t="shared" ref="AQ60" si="933">IF($N60="In (zvyšuje náklady)",AG60,0)</f>
        <v>0</v>
      </c>
      <c r="AR60" s="356">
        <f t="shared" ref="AR60" si="934">IF($N60="In (zvyšuje náklady)",AH60,0)</f>
        <v>0</v>
      </c>
      <c r="AS60" s="356">
        <f t="shared" ref="AS60" si="935">IF($N60="In (zvyšuje náklady)",AI60,0)</f>
        <v>0</v>
      </c>
      <c r="AT60" s="356">
        <f t="shared" ref="AT60" si="936">IF($N60="In (zvyšuje náklady)",AJ60,0)</f>
        <v>0</v>
      </c>
      <c r="AU60" s="356">
        <f t="shared" ref="AU60" si="937">IF($N60="In (zvyšuje náklady)",AK60,0)</f>
        <v>0</v>
      </c>
      <c r="AV60" s="356">
        <f t="shared" ref="AV60" si="938">IF($N60="In (zvyšuje náklady)",AL60,0)</f>
        <v>0</v>
      </c>
      <c r="AW60" s="356">
        <f t="shared" ref="AW60" si="939">IF($N60="In (zvyšuje náklady)",AM60,0)</f>
        <v>0</v>
      </c>
      <c r="AX60" s="356">
        <f t="shared" ref="AX60" si="940">IF($N60="In (zvyšuje náklady)",AN60,0)</f>
        <v>0</v>
      </c>
      <c r="AY60" s="356">
        <f t="shared" ref="AY60" si="941">IF($N60="In (zvyšuje náklady)",AO60,0)</f>
        <v>0</v>
      </c>
      <c r="AZ60" s="356" t="str">
        <f t="shared" ref="AZ60" si="942">IF($N60="Out (znižuje náklady)",AF60,"0")</f>
        <v>0</v>
      </c>
      <c r="BA60" s="356" t="str">
        <f t="shared" ref="BA60" si="943">IF($N60="Out (znižuje náklady)",AG60,"0")</f>
        <v>0</v>
      </c>
      <c r="BB60" s="356" t="str">
        <f t="shared" ref="BB60" si="944">IF($N60="Out (znižuje náklady)",AH60,"0")</f>
        <v>0</v>
      </c>
      <c r="BC60" s="356" t="str">
        <f t="shared" ref="BC60" si="945">IF($N60="Out (znižuje náklady)",AI60,"0")</f>
        <v>0</v>
      </c>
      <c r="BD60" s="356" t="str">
        <f t="shared" ref="BD60" si="946">IF($N60="Out (znižuje náklady)",AJ60,"0")</f>
        <v>0</v>
      </c>
      <c r="BE60" s="356" t="str">
        <f t="shared" ref="BE60" si="947">IF($N60="Out (znižuje náklady)",AK60,"0")</f>
        <v>0</v>
      </c>
      <c r="BF60" s="356" t="str">
        <f t="shared" ref="BF60" si="948">IF($N60="Out (znižuje náklady)",AL60,"0")</f>
        <v>0</v>
      </c>
      <c r="BG60" s="356" t="str">
        <f t="shared" ref="BG60" si="949">IF($N60="Out (znižuje náklady)",AM60,"0")</f>
        <v>0</v>
      </c>
      <c r="BH60" s="356" t="str">
        <f t="shared" ref="BH60" si="950">IF($N60="Out (znižuje náklady)",AN60,"0")</f>
        <v>0</v>
      </c>
      <c r="BI60" s="502" t="str">
        <f t="shared" ref="BI60" si="951">IF($N60="Out (znižuje náklady)",AO60,"0")</f>
        <v>0</v>
      </c>
      <c r="BJ60" s="355">
        <f>IF(F60=vstupy!$B$47,0,1)</f>
        <v>1</v>
      </c>
      <c r="BK60" s="358">
        <f t="shared" ref="BK60" si="952">$BJ60*AP60</f>
        <v>0</v>
      </c>
      <c r="BL60" s="356">
        <f t="shared" ref="BL60" si="953">$BJ60*AQ60</f>
        <v>0</v>
      </c>
      <c r="BM60" s="356">
        <f t="shared" ref="BM60" si="954">$BJ60*AR60</f>
        <v>0</v>
      </c>
      <c r="BN60" s="356">
        <f t="shared" ref="BN60" si="955">$BJ60*AS60</f>
        <v>0</v>
      </c>
      <c r="BO60" s="356">
        <f t="shared" ref="BO60" si="956">$BJ60*AT60</f>
        <v>0</v>
      </c>
      <c r="BP60" s="356">
        <f t="shared" ref="BP60" si="957">$BJ60*AU60</f>
        <v>0</v>
      </c>
      <c r="BQ60" s="356">
        <f t="shared" ref="BQ60" si="958">$BJ60*AV60</f>
        <v>0</v>
      </c>
      <c r="BR60" s="356">
        <f t="shared" ref="BR60" si="959">$BJ60*AW60</f>
        <v>0</v>
      </c>
      <c r="BS60" s="356">
        <f t="shared" ref="BS60" si="960">$BJ60*AX60</f>
        <v>0</v>
      </c>
      <c r="BT60" s="357">
        <f t="shared" ref="BT60" si="961">$BJ60*AY60</f>
        <v>0</v>
      </c>
      <c r="BU60" s="358">
        <f t="shared" ref="BU60" si="962">$BJ60*AZ60</f>
        <v>0</v>
      </c>
      <c r="BV60" s="356">
        <f t="shared" ref="BV60" si="963">$BJ60*BA60</f>
        <v>0</v>
      </c>
      <c r="BW60" s="356">
        <f t="shared" ref="BW60" si="964">$BJ60*BB60</f>
        <v>0</v>
      </c>
      <c r="BX60" s="356">
        <f t="shared" ref="BX60" si="965">$BJ60*BC60</f>
        <v>0</v>
      </c>
      <c r="BY60" s="356">
        <f t="shared" ref="BY60" si="966">$BJ60*BD60</f>
        <v>0</v>
      </c>
      <c r="BZ60" s="356">
        <f t="shared" ref="BZ60" si="967">$BJ60*BE60</f>
        <v>0</v>
      </c>
      <c r="CA60" s="356">
        <f t="shared" ref="CA60" si="968">$BJ60*BF60</f>
        <v>0</v>
      </c>
      <c r="CB60" s="356">
        <f t="shared" ref="CB60" si="969">$BJ60*BG60</f>
        <v>0</v>
      </c>
      <c r="CC60" s="356">
        <f t="shared" ref="CC60" si="970">$BJ60*BH60</f>
        <v>0</v>
      </c>
      <c r="CD60" s="357">
        <f t="shared" ref="CD60" si="971">$BJ60*BI60</f>
        <v>0</v>
      </c>
      <c r="CE60" s="395">
        <f>IF(N60="Nemení sa",1,0)</f>
        <v>0</v>
      </c>
      <c r="CF60" s="358">
        <f>AG60*$CE60</f>
        <v>0</v>
      </c>
      <c r="CG60" s="356">
        <f>AI60*$CE60</f>
        <v>0</v>
      </c>
      <c r="CH60" s="356">
        <f>AK60*$CE60</f>
        <v>0</v>
      </c>
      <c r="CI60" s="356">
        <f>AM60*$CE60</f>
        <v>0</v>
      </c>
      <c r="CJ60" s="357">
        <f>AO60*$CE60</f>
        <v>0</v>
      </c>
      <c r="CK60" s="396">
        <f t="shared" ref="CK60" si="972">SUM(CF60:CJ62)</f>
        <v>0</v>
      </c>
      <c r="CL60" s="397">
        <f>IF(F60=vstupy!B$42,"1",0)</f>
        <v>0</v>
      </c>
      <c r="CM60" s="358">
        <f t="shared" ref="CM60:CV60" si="973">IF($CL60="1",AP60,0)</f>
        <v>0</v>
      </c>
      <c r="CN60" s="356">
        <f t="shared" si="973"/>
        <v>0</v>
      </c>
      <c r="CO60" s="356">
        <f t="shared" si="973"/>
        <v>0</v>
      </c>
      <c r="CP60" s="356">
        <f t="shared" si="973"/>
        <v>0</v>
      </c>
      <c r="CQ60" s="356">
        <f t="shared" si="973"/>
        <v>0</v>
      </c>
      <c r="CR60" s="356">
        <f t="shared" si="973"/>
        <v>0</v>
      </c>
      <c r="CS60" s="356">
        <f t="shared" si="973"/>
        <v>0</v>
      </c>
      <c r="CT60" s="356">
        <f t="shared" si="973"/>
        <v>0</v>
      </c>
      <c r="CU60" s="356">
        <f t="shared" si="973"/>
        <v>0</v>
      </c>
      <c r="CV60" s="357">
        <f t="shared" si="973"/>
        <v>0</v>
      </c>
      <c r="CW60" s="355">
        <f>CP60+CT60+CV60</f>
        <v>0</v>
      </c>
      <c r="CX60" s="355">
        <f t="shared" ref="CX60" si="974">CN60+CR60</f>
        <v>0</v>
      </c>
      <c r="CY60" s="358">
        <f t="shared" ref="CY60:DH60" si="975">IF($CL60="1",AZ60,0)</f>
        <v>0</v>
      </c>
      <c r="CZ60" s="356">
        <f t="shared" si="975"/>
        <v>0</v>
      </c>
      <c r="DA60" s="356">
        <f t="shared" si="975"/>
        <v>0</v>
      </c>
      <c r="DB60" s="356">
        <f t="shared" si="975"/>
        <v>0</v>
      </c>
      <c r="DC60" s="356">
        <f t="shared" si="975"/>
        <v>0</v>
      </c>
      <c r="DD60" s="356">
        <f t="shared" si="975"/>
        <v>0</v>
      </c>
      <c r="DE60" s="356">
        <f t="shared" si="975"/>
        <v>0</v>
      </c>
      <c r="DF60" s="356">
        <f t="shared" si="975"/>
        <v>0</v>
      </c>
      <c r="DG60" s="356">
        <f t="shared" si="975"/>
        <v>0</v>
      </c>
      <c r="DH60" s="357">
        <f t="shared" si="975"/>
        <v>0</v>
      </c>
      <c r="DI60" s="352">
        <f>DB60+DF60+DH60</f>
        <v>0</v>
      </c>
      <c r="DJ60" s="352">
        <f t="shared" ref="DJ60" si="976">CZ60+DD60</f>
        <v>0</v>
      </c>
      <c r="DK60" s="393">
        <f>IF(CE60=0,1,0)</f>
        <v>1</v>
      </c>
      <c r="DL60" s="393">
        <f>IFERROR(IF($AF60="N",AH60+AJ60+AL60+AN60,AF60+AH60+AJ60+AL60+AN60),0)*$DK60</f>
        <v>0</v>
      </c>
      <c r="DM60" s="393">
        <f>(AG60+AI60+AK60+AM60+AO60)*$DK60</f>
        <v>0</v>
      </c>
      <c r="DN60" s="393">
        <f>AS60+AW60+AY60-CW60</f>
        <v>0</v>
      </c>
      <c r="DO60" s="393">
        <f>BC60+BG60+BI60-DI60</f>
        <v>0</v>
      </c>
      <c r="DP60" s="393">
        <f>DN60+DO60</f>
        <v>0</v>
      </c>
      <c r="DQ60" s="392" t="str">
        <f>IF(OR(F60=vstupy!B$40,F60=vstupy!B$41,F60=vstupy!B$42,),"0","1")</f>
        <v>0</v>
      </c>
      <c r="DR60" s="358">
        <f>IF($DQ60="1",AQ60,"0")+CF60</f>
        <v>0</v>
      </c>
      <c r="DS60" s="356">
        <f>IF($DQ60="1",AS60,"0")+CG60</f>
        <v>0</v>
      </c>
      <c r="DT60" s="356">
        <f>IF($DQ60="1",AU60,"0")+CH60</f>
        <v>0</v>
      </c>
      <c r="DU60" s="356">
        <f>IF($DQ60="1",AW60,"0")+CI60</f>
        <v>0</v>
      </c>
      <c r="DV60" s="357">
        <f>IF($DQ60="1",AY60,"0")+CJ60</f>
        <v>0</v>
      </c>
      <c r="DW60" s="423">
        <f t="shared" ref="DW60" si="977">SUM(DR60:DV62)</f>
        <v>0</v>
      </c>
      <c r="DX60" s="358" t="str">
        <f t="shared" ref="DX60" si="978">IF($DQ60="1",BA60,"0")</f>
        <v>0</v>
      </c>
      <c r="DY60" s="356" t="str">
        <f t="shared" ref="DY60" si="979">IF($DQ60="1",BC60,"0")</f>
        <v>0</v>
      </c>
      <c r="DZ60" s="356" t="str">
        <f t="shared" ref="DZ60" si="980">IF($DQ60="1",BE60,"0")</f>
        <v>0</v>
      </c>
      <c r="EA60" s="356" t="str">
        <f>IF($DQ60="1",BG60,"0")</f>
        <v>0</v>
      </c>
      <c r="EB60" s="357" t="str">
        <f>IF($DQ60="1",BI60,"0")</f>
        <v>0</v>
      </c>
      <c r="EC60" s="423">
        <f t="shared" ref="EC60" si="981">SUM(DX60:EB62)</f>
        <v>0</v>
      </c>
      <c r="ED60" s="424">
        <f>EC60+DW60</f>
        <v>0</v>
      </c>
    </row>
    <row r="61" spans="1:134" ht="12.6" customHeight="1" x14ac:dyDescent="0.25">
      <c r="B61" s="432"/>
      <c r="C61" s="429"/>
      <c r="D61" s="429"/>
      <c r="E61" s="429"/>
      <c r="F61" s="446"/>
      <c r="G61" s="450"/>
      <c r="H61" s="463"/>
      <c r="I61" s="463"/>
      <c r="J61" s="495"/>
      <c r="K61" s="446"/>
      <c r="L61" s="414"/>
      <c r="M61" s="455"/>
      <c r="N61" s="414"/>
      <c r="O61" s="414"/>
      <c r="P61" s="414"/>
      <c r="Q61" s="390"/>
      <c r="R61" s="385"/>
      <c r="S61" s="414"/>
      <c r="T61" s="415"/>
      <c r="U61" s="390"/>
      <c r="V61" s="385"/>
      <c r="W61" s="414"/>
      <c r="X61" s="292" t="s">
        <v>157</v>
      </c>
      <c r="Y61" s="293" t="s">
        <v>152</v>
      </c>
      <c r="Z61" s="294">
        <f>VLOOKUP($X61,vstupy!$B$18:$F$31,MATCH($Y61,vstupy!$B$17:$F$17,0),0)</f>
        <v>0</v>
      </c>
      <c r="AA61" s="295" t="s">
        <v>158</v>
      </c>
      <c r="AB61" s="294">
        <f>VLOOKUP($AA61,vstupy!$B$34:$C$36,2,FALSE)</f>
        <v>0</v>
      </c>
      <c r="AC61" s="294">
        <f t="shared" si="520"/>
        <v>0</v>
      </c>
      <c r="AD61" s="441"/>
      <c r="AE61" s="435"/>
      <c r="AF61" s="358"/>
      <c r="AG61" s="382"/>
      <c r="AH61" s="382"/>
      <c r="AI61" s="382"/>
      <c r="AJ61" s="382"/>
      <c r="AK61" s="382"/>
      <c r="AL61" s="382"/>
      <c r="AM61" s="389"/>
      <c r="AN61" s="382"/>
      <c r="AO61" s="384"/>
      <c r="AP61" s="358"/>
      <c r="AQ61" s="356"/>
      <c r="AR61" s="356"/>
      <c r="AS61" s="356"/>
      <c r="AT61" s="356"/>
      <c r="AU61" s="356"/>
      <c r="AV61" s="356"/>
      <c r="AW61" s="356"/>
      <c r="AX61" s="356"/>
      <c r="AY61" s="356"/>
      <c r="AZ61" s="356"/>
      <c r="BA61" s="356"/>
      <c r="BB61" s="356"/>
      <c r="BC61" s="356"/>
      <c r="BD61" s="356"/>
      <c r="BE61" s="356"/>
      <c r="BF61" s="356"/>
      <c r="BG61" s="356"/>
      <c r="BH61" s="356"/>
      <c r="BI61" s="502"/>
      <c r="BJ61" s="355"/>
      <c r="BK61" s="358"/>
      <c r="BL61" s="356"/>
      <c r="BM61" s="356"/>
      <c r="BN61" s="356"/>
      <c r="BO61" s="356"/>
      <c r="BP61" s="356"/>
      <c r="BQ61" s="356"/>
      <c r="BR61" s="356"/>
      <c r="BS61" s="356"/>
      <c r="BT61" s="357"/>
      <c r="BU61" s="358"/>
      <c r="BV61" s="356"/>
      <c r="BW61" s="356"/>
      <c r="BX61" s="356"/>
      <c r="BY61" s="356"/>
      <c r="BZ61" s="356"/>
      <c r="CA61" s="356"/>
      <c r="CB61" s="356"/>
      <c r="CC61" s="356"/>
      <c r="CD61" s="357"/>
      <c r="CE61" s="395"/>
      <c r="CF61" s="358"/>
      <c r="CG61" s="356"/>
      <c r="CH61" s="356"/>
      <c r="CI61" s="356"/>
      <c r="CJ61" s="357"/>
      <c r="CK61" s="396"/>
      <c r="CL61" s="398"/>
      <c r="CM61" s="358"/>
      <c r="CN61" s="356"/>
      <c r="CO61" s="356"/>
      <c r="CP61" s="356"/>
      <c r="CQ61" s="356"/>
      <c r="CR61" s="356"/>
      <c r="CS61" s="356"/>
      <c r="CT61" s="356"/>
      <c r="CU61" s="356"/>
      <c r="CV61" s="357"/>
      <c r="CW61" s="355"/>
      <c r="CX61" s="355"/>
      <c r="CY61" s="358"/>
      <c r="CZ61" s="356"/>
      <c r="DA61" s="356"/>
      <c r="DB61" s="356"/>
      <c r="DC61" s="356"/>
      <c r="DD61" s="356"/>
      <c r="DE61" s="356"/>
      <c r="DF61" s="356"/>
      <c r="DG61" s="356"/>
      <c r="DH61" s="357"/>
      <c r="DI61" s="352"/>
      <c r="DJ61" s="352"/>
      <c r="DK61" s="393"/>
      <c r="DL61" s="393"/>
      <c r="DM61" s="393"/>
      <c r="DN61" s="393"/>
      <c r="DO61" s="393"/>
      <c r="DP61" s="393"/>
      <c r="DQ61" s="392"/>
      <c r="DR61" s="358"/>
      <c r="DS61" s="356"/>
      <c r="DT61" s="356"/>
      <c r="DU61" s="356"/>
      <c r="DV61" s="357"/>
      <c r="DW61" s="423"/>
      <c r="DX61" s="358"/>
      <c r="DY61" s="356"/>
      <c r="DZ61" s="356"/>
      <c r="EA61" s="356"/>
      <c r="EB61" s="357"/>
      <c r="EC61" s="423"/>
      <c r="ED61" s="424"/>
    </row>
    <row r="62" spans="1:134" ht="12.6" customHeight="1" x14ac:dyDescent="0.25">
      <c r="B62" s="432"/>
      <c r="C62" s="429"/>
      <c r="D62" s="429"/>
      <c r="E62" s="429"/>
      <c r="F62" s="447"/>
      <c r="G62" s="450"/>
      <c r="H62" s="464"/>
      <c r="I62" s="464"/>
      <c r="J62" s="496"/>
      <c r="K62" s="447"/>
      <c r="L62" s="414"/>
      <c r="M62" s="455"/>
      <c r="N62" s="414"/>
      <c r="O62" s="414"/>
      <c r="P62" s="414"/>
      <c r="Q62" s="390"/>
      <c r="R62" s="385"/>
      <c r="S62" s="414"/>
      <c r="T62" s="415"/>
      <c r="U62" s="390"/>
      <c r="V62" s="385"/>
      <c r="W62" s="414"/>
      <c r="X62" s="292" t="s">
        <v>157</v>
      </c>
      <c r="Y62" s="293" t="s">
        <v>152</v>
      </c>
      <c r="Z62" s="294">
        <f>VLOOKUP($X62,vstupy!$B$18:$F$31,MATCH($Y62,vstupy!$B$17:$F$17,0),0)</f>
        <v>0</v>
      </c>
      <c r="AA62" s="295" t="s">
        <v>158</v>
      </c>
      <c r="AB62" s="294">
        <f>VLOOKUP($AA62,vstupy!$B$34:$C$36,2,FALSE)</f>
        <v>0</v>
      </c>
      <c r="AC62" s="294">
        <f t="shared" si="520"/>
        <v>0</v>
      </c>
      <c r="AD62" s="442"/>
      <c r="AE62" s="436"/>
      <c r="AF62" s="358"/>
      <c r="AG62" s="382"/>
      <c r="AH62" s="382"/>
      <c r="AI62" s="382"/>
      <c r="AJ62" s="382"/>
      <c r="AK62" s="382"/>
      <c r="AL62" s="382"/>
      <c r="AM62" s="381"/>
      <c r="AN62" s="382"/>
      <c r="AO62" s="384"/>
      <c r="AP62" s="358"/>
      <c r="AQ62" s="356"/>
      <c r="AR62" s="356"/>
      <c r="AS62" s="356"/>
      <c r="AT62" s="356"/>
      <c r="AU62" s="356"/>
      <c r="AV62" s="356"/>
      <c r="AW62" s="356"/>
      <c r="AX62" s="356"/>
      <c r="AY62" s="356"/>
      <c r="AZ62" s="356"/>
      <c r="BA62" s="356"/>
      <c r="BB62" s="356"/>
      <c r="BC62" s="356"/>
      <c r="BD62" s="356"/>
      <c r="BE62" s="356"/>
      <c r="BF62" s="356"/>
      <c r="BG62" s="356"/>
      <c r="BH62" s="356"/>
      <c r="BI62" s="502"/>
      <c r="BJ62" s="355"/>
      <c r="BK62" s="358"/>
      <c r="BL62" s="356"/>
      <c r="BM62" s="356"/>
      <c r="BN62" s="356"/>
      <c r="BO62" s="356"/>
      <c r="BP62" s="356"/>
      <c r="BQ62" s="356"/>
      <c r="BR62" s="356"/>
      <c r="BS62" s="356"/>
      <c r="BT62" s="357"/>
      <c r="BU62" s="358"/>
      <c r="BV62" s="356"/>
      <c r="BW62" s="356"/>
      <c r="BX62" s="356"/>
      <c r="BY62" s="356"/>
      <c r="BZ62" s="356"/>
      <c r="CA62" s="356"/>
      <c r="CB62" s="356"/>
      <c r="CC62" s="356"/>
      <c r="CD62" s="357"/>
      <c r="CE62" s="395"/>
      <c r="CF62" s="358"/>
      <c r="CG62" s="356"/>
      <c r="CH62" s="356"/>
      <c r="CI62" s="356"/>
      <c r="CJ62" s="357"/>
      <c r="CK62" s="396"/>
      <c r="CL62" s="399"/>
      <c r="CM62" s="358"/>
      <c r="CN62" s="356"/>
      <c r="CO62" s="356"/>
      <c r="CP62" s="356"/>
      <c r="CQ62" s="356"/>
      <c r="CR62" s="356"/>
      <c r="CS62" s="356"/>
      <c r="CT62" s="356"/>
      <c r="CU62" s="356"/>
      <c r="CV62" s="357"/>
      <c r="CW62" s="355"/>
      <c r="CX62" s="355"/>
      <c r="CY62" s="358"/>
      <c r="CZ62" s="356"/>
      <c r="DA62" s="356"/>
      <c r="DB62" s="356"/>
      <c r="DC62" s="356"/>
      <c r="DD62" s="356"/>
      <c r="DE62" s="356"/>
      <c r="DF62" s="356"/>
      <c r="DG62" s="356"/>
      <c r="DH62" s="357"/>
      <c r="DI62" s="352"/>
      <c r="DJ62" s="352"/>
      <c r="DK62" s="393"/>
      <c r="DL62" s="393"/>
      <c r="DM62" s="393"/>
      <c r="DN62" s="393"/>
      <c r="DO62" s="393"/>
      <c r="DP62" s="393"/>
      <c r="DQ62" s="392"/>
      <c r="DR62" s="358"/>
      <c r="DS62" s="356"/>
      <c r="DT62" s="356"/>
      <c r="DU62" s="356"/>
      <c r="DV62" s="357"/>
      <c r="DW62" s="423"/>
      <c r="DX62" s="358"/>
      <c r="DY62" s="356"/>
      <c r="DZ62" s="356"/>
      <c r="EA62" s="356"/>
      <c r="EB62" s="357"/>
      <c r="EC62" s="423"/>
      <c r="ED62" s="424"/>
    </row>
    <row r="63" spans="1:134" ht="12.6" customHeight="1" x14ac:dyDescent="0.25">
      <c r="A63" s="16"/>
      <c r="B63" s="433">
        <f t="shared" ref="B63" si="982">B60+1</f>
        <v>19</v>
      </c>
      <c r="C63" s="428"/>
      <c r="D63" s="428"/>
      <c r="E63" s="428"/>
      <c r="F63" s="457" t="s">
        <v>212</v>
      </c>
      <c r="G63" s="449"/>
      <c r="H63" s="474" t="str">
        <f t="shared" ref="H63" si="983">IF($F63="3e)  Skoršia transpozícia  - zavedenie transpozície pred termínom ktorý určuje smernica EÚ. "," ","")</f>
        <v/>
      </c>
      <c r="I63" s="474" t="str">
        <f t="shared" ref="I63" si="984">IF($F63="3e)  Skoršia transpozícia  - zavedenie transpozície pred termínom ktorý určuje smernica EÚ. ",$H63,"NA")</f>
        <v>NA</v>
      </c>
      <c r="J63" s="491">
        <f>IF(I63&gt;12,1,I63/12)</f>
        <v>1</v>
      </c>
      <c r="K63" s="457"/>
      <c r="L63" s="413"/>
      <c r="M63" s="456">
        <f>IF(L63="N",0,L63)</f>
        <v>0</v>
      </c>
      <c r="N63" s="413" t="s">
        <v>212</v>
      </c>
      <c r="O63" s="413"/>
      <c r="P63" s="413"/>
      <c r="Q63" s="391" t="s">
        <v>36</v>
      </c>
      <c r="R63" s="386">
        <f>VLOOKUP(Q63,vstupy!$B$3:$C$15,2,FALSE)</f>
        <v>0</v>
      </c>
      <c r="S63" s="413"/>
      <c r="T63" s="416"/>
      <c r="U63" s="391" t="s">
        <v>36</v>
      </c>
      <c r="V63" s="386">
        <f>VLOOKUP(U63,vstupy!$B$3:$C$15,2,FALSE)</f>
        <v>0</v>
      </c>
      <c r="W63" s="413"/>
      <c r="X63" s="174" t="s">
        <v>157</v>
      </c>
      <c r="Y63" s="188" t="s">
        <v>152</v>
      </c>
      <c r="Z63" s="185">
        <f>VLOOKUP($X63,vstupy!$B$18:$F$31,MATCH($Y63,vstupy!$B$17:$F$17,0),0)</f>
        <v>0</v>
      </c>
      <c r="AA63" s="121" t="s">
        <v>158</v>
      </c>
      <c r="AB63" s="185">
        <f>VLOOKUP($AA63,vstupy!$B$34:$C$36,2,FALSE)</f>
        <v>0</v>
      </c>
      <c r="AC63" s="185">
        <f t="shared" si="520"/>
        <v>0</v>
      </c>
      <c r="AD63" s="465" t="s">
        <v>36</v>
      </c>
      <c r="AE63" s="434">
        <f>VLOOKUP(AD63,vstupy!$B$3:$C$15,2,FALSE)</f>
        <v>0</v>
      </c>
      <c r="AF63" s="437" t="str">
        <f>IFERROR(IF(M63=0,"N",O63/L63*J63),0)</f>
        <v>N</v>
      </c>
      <c r="AG63" s="381">
        <f>O63*J63</f>
        <v>0</v>
      </c>
      <c r="AH63" s="388">
        <f t="shared" ref="AH63" si="985">P63*R63*J63</f>
        <v>0</v>
      </c>
      <c r="AI63" s="381">
        <f t="shared" ref="AI63" si="986">IFERROR(AH63*M63,0)</f>
        <v>0</v>
      </c>
      <c r="AJ63" s="388" t="str">
        <f t="shared" si="177"/>
        <v>N</v>
      </c>
      <c r="AK63" s="381">
        <f t="shared" ref="AK63" si="987">S63*J63</f>
        <v>0</v>
      </c>
      <c r="AL63" s="381">
        <f>T63*V63*J63</f>
        <v>0</v>
      </c>
      <c r="AM63" s="387">
        <f t="shared" ref="AM63" si="988">IFERROR(AL63*M63,0)</f>
        <v>0</v>
      </c>
      <c r="AN63" s="381">
        <f t="shared" ref="AN63" si="989">IF(W63&gt;0,IF(AE63&gt;0,($G$5/160)*(W63/60)*AE63*J63,0),IF(AE63&gt;0,($G$5/160)*((AC63+AC64+AC65)/60)*AE63*J63,0))</f>
        <v>0</v>
      </c>
      <c r="AO63" s="383">
        <f>IFERROR(AN63*M63,0)</f>
        <v>0</v>
      </c>
      <c r="AP63" s="358">
        <f t="shared" ref="AP63" si="990">IF($N63="In (zvyšuje náklady)",AF63,0)</f>
        <v>0</v>
      </c>
      <c r="AQ63" s="356">
        <f t="shared" ref="AQ63" si="991">IF($N63="In (zvyšuje náklady)",AG63,0)</f>
        <v>0</v>
      </c>
      <c r="AR63" s="356">
        <f t="shared" ref="AR63" si="992">IF($N63="In (zvyšuje náklady)",AH63,0)</f>
        <v>0</v>
      </c>
      <c r="AS63" s="356">
        <f t="shared" ref="AS63" si="993">IF($N63="In (zvyšuje náklady)",AI63,0)</f>
        <v>0</v>
      </c>
      <c r="AT63" s="356">
        <f t="shared" ref="AT63" si="994">IF($N63="In (zvyšuje náklady)",AJ63,0)</f>
        <v>0</v>
      </c>
      <c r="AU63" s="356">
        <f t="shared" ref="AU63" si="995">IF($N63="In (zvyšuje náklady)",AK63,0)</f>
        <v>0</v>
      </c>
      <c r="AV63" s="356">
        <f t="shared" ref="AV63" si="996">IF($N63="In (zvyšuje náklady)",AL63,0)</f>
        <v>0</v>
      </c>
      <c r="AW63" s="356">
        <f t="shared" ref="AW63" si="997">IF($N63="In (zvyšuje náklady)",AM63,0)</f>
        <v>0</v>
      </c>
      <c r="AX63" s="356">
        <f t="shared" ref="AX63" si="998">IF($N63="In (zvyšuje náklady)",AN63,0)</f>
        <v>0</v>
      </c>
      <c r="AY63" s="356">
        <f t="shared" ref="AY63" si="999">IF($N63="In (zvyšuje náklady)",AO63,0)</f>
        <v>0</v>
      </c>
      <c r="AZ63" s="356" t="str">
        <f t="shared" ref="AZ63" si="1000">IF($N63="Out (znižuje náklady)",AF63,"0")</f>
        <v>0</v>
      </c>
      <c r="BA63" s="356" t="str">
        <f t="shared" ref="BA63" si="1001">IF($N63="Out (znižuje náklady)",AG63,"0")</f>
        <v>0</v>
      </c>
      <c r="BB63" s="356" t="str">
        <f t="shared" ref="BB63" si="1002">IF($N63="Out (znižuje náklady)",AH63,"0")</f>
        <v>0</v>
      </c>
      <c r="BC63" s="356" t="str">
        <f t="shared" ref="BC63" si="1003">IF($N63="Out (znižuje náklady)",AI63,"0")</f>
        <v>0</v>
      </c>
      <c r="BD63" s="356" t="str">
        <f t="shared" ref="BD63" si="1004">IF($N63="Out (znižuje náklady)",AJ63,"0")</f>
        <v>0</v>
      </c>
      <c r="BE63" s="356" t="str">
        <f t="shared" ref="BE63" si="1005">IF($N63="Out (znižuje náklady)",AK63,"0")</f>
        <v>0</v>
      </c>
      <c r="BF63" s="356" t="str">
        <f t="shared" ref="BF63" si="1006">IF($N63="Out (znižuje náklady)",AL63,"0")</f>
        <v>0</v>
      </c>
      <c r="BG63" s="356" t="str">
        <f t="shared" ref="BG63" si="1007">IF($N63="Out (znižuje náklady)",AM63,"0")</f>
        <v>0</v>
      </c>
      <c r="BH63" s="356" t="str">
        <f t="shared" ref="BH63" si="1008">IF($N63="Out (znižuje náklady)",AN63,"0")</f>
        <v>0</v>
      </c>
      <c r="BI63" s="502" t="str">
        <f t="shared" ref="BI63" si="1009">IF($N63="Out (znižuje náklady)",AO63,"0")</f>
        <v>0</v>
      </c>
      <c r="BJ63" s="355">
        <f>IF(F63=vstupy!$B$47,0,1)</f>
        <v>1</v>
      </c>
      <c r="BK63" s="358">
        <f t="shared" ref="BK63" si="1010">$BJ63*AP63</f>
        <v>0</v>
      </c>
      <c r="BL63" s="356">
        <f t="shared" ref="BL63" si="1011">$BJ63*AQ63</f>
        <v>0</v>
      </c>
      <c r="BM63" s="356">
        <f t="shared" ref="BM63" si="1012">$BJ63*AR63</f>
        <v>0</v>
      </c>
      <c r="BN63" s="356">
        <f t="shared" ref="BN63" si="1013">$BJ63*AS63</f>
        <v>0</v>
      </c>
      <c r="BO63" s="356">
        <f t="shared" ref="BO63" si="1014">$BJ63*AT63</f>
        <v>0</v>
      </c>
      <c r="BP63" s="356">
        <f t="shared" ref="BP63" si="1015">$BJ63*AU63</f>
        <v>0</v>
      </c>
      <c r="BQ63" s="356">
        <f t="shared" ref="BQ63" si="1016">$BJ63*AV63</f>
        <v>0</v>
      </c>
      <c r="BR63" s="356">
        <f t="shared" ref="BR63" si="1017">$BJ63*AW63</f>
        <v>0</v>
      </c>
      <c r="BS63" s="356">
        <f t="shared" ref="BS63" si="1018">$BJ63*AX63</f>
        <v>0</v>
      </c>
      <c r="BT63" s="357">
        <f t="shared" ref="BT63" si="1019">$BJ63*AY63</f>
        <v>0</v>
      </c>
      <c r="BU63" s="358">
        <f t="shared" ref="BU63" si="1020">$BJ63*AZ63</f>
        <v>0</v>
      </c>
      <c r="BV63" s="356">
        <f t="shared" ref="BV63" si="1021">$BJ63*BA63</f>
        <v>0</v>
      </c>
      <c r="BW63" s="356">
        <f t="shared" ref="BW63" si="1022">$BJ63*BB63</f>
        <v>0</v>
      </c>
      <c r="BX63" s="356">
        <f t="shared" ref="BX63" si="1023">$BJ63*BC63</f>
        <v>0</v>
      </c>
      <c r="BY63" s="356">
        <f t="shared" ref="BY63" si="1024">$BJ63*BD63</f>
        <v>0</v>
      </c>
      <c r="BZ63" s="356">
        <f t="shared" ref="BZ63" si="1025">$BJ63*BE63</f>
        <v>0</v>
      </c>
      <c r="CA63" s="356">
        <f t="shared" ref="CA63" si="1026">$BJ63*BF63</f>
        <v>0</v>
      </c>
      <c r="CB63" s="356">
        <f t="shared" ref="CB63" si="1027">$BJ63*BG63</f>
        <v>0</v>
      </c>
      <c r="CC63" s="356">
        <f t="shared" ref="CC63" si="1028">$BJ63*BH63</f>
        <v>0</v>
      </c>
      <c r="CD63" s="357">
        <f t="shared" ref="CD63" si="1029">$BJ63*BI63</f>
        <v>0</v>
      </c>
      <c r="CE63" s="395">
        <f>IF(N63="Nemení sa",1,0)</f>
        <v>0</v>
      </c>
      <c r="CF63" s="358">
        <f>AG63*$CE63</f>
        <v>0</v>
      </c>
      <c r="CG63" s="356">
        <f>AI63*$CE63</f>
        <v>0</v>
      </c>
      <c r="CH63" s="356">
        <f>AK63*$CE63</f>
        <v>0</v>
      </c>
      <c r="CI63" s="356">
        <f>AM63*$CE63</f>
        <v>0</v>
      </c>
      <c r="CJ63" s="357">
        <f>AO63*$CE63</f>
        <v>0</v>
      </c>
      <c r="CK63" s="396">
        <f t="shared" ref="CK63" si="1030">SUM(CF63:CJ65)</f>
        <v>0</v>
      </c>
      <c r="CL63" s="397">
        <f>IF(F63=vstupy!B$42,"1",0)</f>
        <v>0</v>
      </c>
      <c r="CM63" s="358">
        <f t="shared" ref="CM63:CV63" si="1031">IF($CL63="1",AP63,0)</f>
        <v>0</v>
      </c>
      <c r="CN63" s="356">
        <f t="shared" si="1031"/>
        <v>0</v>
      </c>
      <c r="CO63" s="356">
        <f t="shared" si="1031"/>
        <v>0</v>
      </c>
      <c r="CP63" s="356">
        <f t="shared" si="1031"/>
        <v>0</v>
      </c>
      <c r="CQ63" s="356">
        <f t="shared" si="1031"/>
        <v>0</v>
      </c>
      <c r="CR63" s="356">
        <f t="shared" si="1031"/>
        <v>0</v>
      </c>
      <c r="CS63" s="356">
        <f t="shared" si="1031"/>
        <v>0</v>
      </c>
      <c r="CT63" s="356">
        <f t="shared" si="1031"/>
        <v>0</v>
      </c>
      <c r="CU63" s="356">
        <f t="shared" si="1031"/>
        <v>0</v>
      </c>
      <c r="CV63" s="357">
        <f t="shared" si="1031"/>
        <v>0</v>
      </c>
      <c r="CW63" s="355">
        <f>CP63+CT63+CV63</f>
        <v>0</v>
      </c>
      <c r="CX63" s="355">
        <f t="shared" ref="CX63" si="1032">CN63+CR63</f>
        <v>0</v>
      </c>
      <c r="CY63" s="358">
        <f t="shared" ref="CY63:DH63" si="1033">IF($CL63="1",AZ63,0)</f>
        <v>0</v>
      </c>
      <c r="CZ63" s="356">
        <f t="shared" si="1033"/>
        <v>0</v>
      </c>
      <c r="DA63" s="356">
        <f t="shared" si="1033"/>
        <v>0</v>
      </c>
      <c r="DB63" s="356">
        <f t="shared" si="1033"/>
        <v>0</v>
      </c>
      <c r="DC63" s="356">
        <f t="shared" si="1033"/>
        <v>0</v>
      </c>
      <c r="DD63" s="356">
        <f t="shared" si="1033"/>
        <v>0</v>
      </c>
      <c r="DE63" s="356">
        <f t="shared" si="1033"/>
        <v>0</v>
      </c>
      <c r="DF63" s="356">
        <f t="shared" si="1033"/>
        <v>0</v>
      </c>
      <c r="DG63" s="356">
        <f t="shared" si="1033"/>
        <v>0</v>
      </c>
      <c r="DH63" s="357">
        <f t="shared" si="1033"/>
        <v>0</v>
      </c>
      <c r="DI63" s="352">
        <f>DB63+DF63+DH63</f>
        <v>0</v>
      </c>
      <c r="DJ63" s="352">
        <f t="shared" ref="DJ63" si="1034">CZ63+DD63</f>
        <v>0</v>
      </c>
      <c r="DK63" s="393">
        <f>IF(CE63=0,1,0)</f>
        <v>1</v>
      </c>
      <c r="DL63" s="393">
        <f>IFERROR(IF($AF63="N",AH63+AJ63+AL63+AN63,AF63+AH63+AJ63+AL63+AN63),0)*$DK63</f>
        <v>0</v>
      </c>
      <c r="DM63" s="393">
        <f>(AG63+AI63+AK63+AM63+AO63)*$DK63</f>
        <v>0</v>
      </c>
      <c r="DN63" s="393">
        <f>AS63+AW63+AY63-CW63</f>
        <v>0</v>
      </c>
      <c r="DO63" s="393">
        <f>BC63+BG63+BI63-DI63</f>
        <v>0</v>
      </c>
      <c r="DP63" s="393">
        <f>DN63+DO63</f>
        <v>0</v>
      </c>
      <c r="DQ63" s="392" t="str">
        <f>IF(OR(F63=vstupy!B$40,F63=vstupy!B$41,F63=vstupy!B$42,),"0","1")</f>
        <v>0</v>
      </c>
      <c r="DR63" s="358">
        <f>IF($DQ63="1",AQ63,"0")+CF63</f>
        <v>0</v>
      </c>
      <c r="DS63" s="356">
        <f>IF($DQ63="1",AS63,"0")+CG63</f>
        <v>0</v>
      </c>
      <c r="DT63" s="356">
        <f>IF($DQ63="1",AU63,"0")+CH63</f>
        <v>0</v>
      </c>
      <c r="DU63" s="356">
        <f>IF($DQ63="1",AW63,"0")+CI63</f>
        <v>0</v>
      </c>
      <c r="DV63" s="357">
        <f>IF($DQ63="1",AY63,"0")+CJ63</f>
        <v>0</v>
      </c>
      <c r="DW63" s="423">
        <f t="shared" ref="DW63" si="1035">SUM(DR63:DV65)</f>
        <v>0</v>
      </c>
      <c r="DX63" s="358" t="str">
        <f t="shared" ref="DX63" si="1036">IF($DQ63="1",BA63,"0")</f>
        <v>0</v>
      </c>
      <c r="DY63" s="356" t="str">
        <f t="shared" ref="DY63" si="1037">IF($DQ63="1",BC63,"0")</f>
        <v>0</v>
      </c>
      <c r="DZ63" s="356" t="str">
        <f t="shared" ref="DZ63" si="1038">IF($DQ63="1",BE63,"0")</f>
        <v>0</v>
      </c>
      <c r="EA63" s="356" t="str">
        <f>IF($DQ63="1",BG63,"0")</f>
        <v>0</v>
      </c>
      <c r="EB63" s="357" t="str">
        <f>IF($DQ63="1",BI63,"0")</f>
        <v>0</v>
      </c>
      <c r="EC63" s="423">
        <f t="shared" ref="EC63" si="1039">SUM(DX63:EB65)</f>
        <v>0</v>
      </c>
      <c r="ED63" s="424">
        <f>EC63+DW63</f>
        <v>0</v>
      </c>
    </row>
    <row r="64" spans="1:134" ht="12.6" customHeight="1" x14ac:dyDescent="0.25">
      <c r="A64" s="16"/>
      <c r="B64" s="433"/>
      <c r="C64" s="428"/>
      <c r="D64" s="428"/>
      <c r="E64" s="428"/>
      <c r="F64" s="458"/>
      <c r="G64" s="449"/>
      <c r="H64" s="475"/>
      <c r="I64" s="475"/>
      <c r="J64" s="492"/>
      <c r="K64" s="458"/>
      <c r="L64" s="413"/>
      <c r="M64" s="456"/>
      <c r="N64" s="413"/>
      <c r="O64" s="413"/>
      <c r="P64" s="413"/>
      <c r="Q64" s="391"/>
      <c r="R64" s="386"/>
      <c r="S64" s="413"/>
      <c r="T64" s="416"/>
      <c r="U64" s="391"/>
      <c r="V64" s="386"/>
      <c r="W64" s="413"/>
      <c r="X64" s="174" t="s">
        <v>157</v>
      </c>
      <c r="Y64" s="188" t="s">
        <v>152</v>
      </c>
      <c r="Z64" s="185">
        <f>VLOOKUP($X64,vstupy!$B$18:$F$31,MATCH($Y64,vstupy!$B$17:$F$17,0),0)</f>
        <v>0</v>
      </c>
      <c r="AA64" s="121" t="s">
        <v>158</v>
      </c>
      <c r="AB64" s="185">
        <f>VLOOKUP($AA64,vstupy!$B$34:$C$36,2,FALSE)</f>
        <v>0</v>
      </c>
      <c r="AC64" s="185">
        <f t="shared" si="520"/>
        <v>0</v>
      </c>
      <c r="AD64" s="466"/>
      <c r="AE64" s="435"/>
      <c r="AF64" s="358"/>
      <c r="AG64" s="382"/>
      <c r="AH64" s="382"/>
      <c r="AI64" s="382"/>
      <c r="AJ64" s="382"/>
      <c r="AK64" s="382"/>
      <c r="AL64" s="382"/>
      <c r="AM64" s="389"/>
      <c r="AN64" s="382"/>
      <c r="AO64" s="384"/>
      <c r="AP64" s="358"/>
      <c r="AQ64" s="356"/>
      <c r="AR64" s="356"/>
      <c r="AS64" s="356"/>
      <c r="AT64" s="356"/>
      <c r="AU64" s="356"/>
      <c r="AV64" s="356"/>
      <c r="AW64" s="356"/>
      <c r="AX64" s="356"/>
      <c r="AY64" s="356"/>
      <c r="AZ64" s="356"/>
      <c r="BA64" s="356"/>
      <c r="BB64" s="356"/>
      <c r="BC64" s="356"/>
      <c r="BD64" s="356"/>
      <c r="BE64" s="356"/>
      <c r="BF64" s="356"/>
      <c r="BG64" s="356"/>
      <c r="BH64" s="356"/>
      <c r="BI64" s="502"/>
      <c r="BJ64" s="355"/>
      <c r="BK64" s="358"/>
      <c r="BL64" s="356"/>
      <c r="BM64" s="356"/>
      <c r="BN64" s="356"/>
      <c r="BO64" s="356"/>
      <c r="BP64" s="356"/>
      <c r="BQ64" s="356"/>
      <c r="BR64" s="356"/>
      <c r="BS64" s="356"/>
      <c r="BT64" s="357"/>
      <c r="BU64" s="358"/>
      <c r="BV64" s="356"/>
      <c r="BW64" s="356"/>
      <c r="BX64" s="356"/>
      <c r="BY64" s="356"/>
      <c r="BZ64" s="356"/>
      <c r="CA64" s="356"/>
      <c r="CB64" s="356"/>
      <c r="CC64" s="356"/>
      <c r="CD64" s="357"/>
      <c r="CE64" s="395"/>
      <c r="CF64" s="358"/>
      <c r="CG64" s="356"/>
      <c r="CH64" s="356"/>
      <c r="CI64" s="356"/>
      <c r="CJ64" s="357"/>
      <c r="CK64" s="396"/>
      <c r="CL64" s="398"/>
      <c r="CM64" s="358"/>
      <c r="CN64" s="356"/>
      <c r="CO64" s="356"/>
      <c r="CP64" s="356"/>
      <c r="CQ64" s="356"/>
      <c r="CR64" s="356"/>
      <c r="CS64" s="356"/>
      <c r="CT64" s="356"/>
      <c r="CU64" s="356"/>
      <c r="CV64" s="357"/>
      <c r="CW64" s="355"/>
      <c r="CX64" s="355"/>
      <c r="CY64" s="358"/>
      <c r="CZ64" s="356"/>
      <c r="DA64" s="356"/>
      <c r="DB64" s="356"/>
      <c r="DC64" s="356"/>
      <c r="DD64" s="356"/>
      <c r="DE64" s="356"/>
      <c r="DF64" s="356"/>
      <c r="DG64" s="356"/>
      <c r="DH64" s="357"/>
      <c r="DI64" s="352"/>
      <c r="DJ64" s="352"/>
      <c r="DK64" s="393"/>
      <c r="DL64" s="393"/>
      <c r="DM64" s="393"/>
      <c r="DN64" s="393"/>
      <c r="DO64" s="393"/>
      <c r="DP64" s="393"/>
      <c r="DQ64" s="392"/>
      <c r="DR64" s="358"/>
      <c r="DS64" s="356"/>
      <c r="DT64" s="356"/>
      <c r="DU64" s="356"/>
      <c r="DV64" s="357"/>
      <c r="DW64" s="423"/>
      <c r="DX64" s="358"/>
      <c r="DY64" s="356"/>
      <c r="DZ64" s="356"/>
      <c r="EA64" s="356"/>
      <c r="EB64" s="357"/>
      <c r="EC64" s="423"/>
      <c r="ED64" s="424"/>
    </row>
    <row r="65" spans="1:134" ht="12.6" customHeight="1" x14ac:dyDescent="0.25">
      <c r="A65" s="16"/>
      <c r="B65" s="433"/>
      <c r="C65" s="428"/>
      <c r="D65" s="428"/>
      <c r="E65" s="428"/>
      <c r="F65" s="459"/>
      <c r="G65" s="449"/>
      <c r="H65" s="476"/>
      <c r="I65" s="476"/>
      <c r="J65" s="493"/>
      <c r="K65" s="459"/>
      <c r="L65" s="413"/>
      <c r="M65" s="456"/>
      <c r="N65" s="413"/>
      <c r="O65" s="413"/>
      <c r="P65" s="413"/>
      <c r="Q65" s="391"/>
      <c r="R65" s="386"/>
      <c r="S65" s="413"/>
      <c r="T65" s="416"/>
      <c r="U65" s="391"/>
      <c r="V65" s="386"/>
      <c r="W65" s="413"/>
      <c r="X65" s="174" t="s">
        <v>157</v>
      </c>
      <c r="Y65" s="188" t="s">
        <v>152</v>
      </c>
      <c r="Z65" s="185">
        <f>VLOOKUP($X65,vstupy!$B$18:$F$31,MATCH($Y65,vstupy!$B$17:$F$17,0),0)</f>
        <v>0</v>
      </c>
      <c r="AA65" s="121" t="s">
        <v>158</v>
      </c>
      <c r="AB65" s="185">
        <f>VLOOKUP($AA65,vstupy!$B$34:$C$36,2,FALSE)</f>
        <v>0</v>
      </c>
      <c r="AC65" s="185">
        <f t="shared" si="520"/>
        <v>0</v>
      </c>
      <c r="AD65" s="467"/>
      <c r="AE65" s="436"/>
      <c r="AF65" s="358"/>
      <c r="AG65" s="382"/>
      <c r="AH65" s="382"/>
      <c r="AI65" s="382"/>
      <c r="AJ65" s="382"/>
      <c r="AK65" s="382"/>
      <c r="AL65" s="382"/>
      <c r="AM65" s="381"/>
      <c r="AN65" s="382"/>
      <c r="AO65" s="384"/>
      <c r="AP65" s="358"/>
      <c r="AQ65" s="356"/>
      <c r="AR65" s="356"/>
      <c r="AS65" s="356"/>
      <c r="AT65" s="356"/>
      <c r="AU65" s="356"/>
      <c r="AV65" s="356"/>
      <c r="AW65" s="356"/>
      <c r="AX65" s="356"/>
      <c r="AY65" s="356"/>
      <c r="AZ65" s="356"/>
      <c r="BA65" s="356"/>
      <c r="BB65" s="356"/>
      <c r="BC65" s="356"/>
      <c r="BD65" s="356"/>
      <c r="BE65" s="356"/>
      <c r="BF65" s="356"/>
      <c r="BG65" s="356"/>
      <c r="BH65" s="356"/>
      <c r="BI65" s="502"/>
      <c r="BJ65" s="355"/>
      <c r="BK65" s="358"/>
      <c r="BL65" s="356"/>
      <c r="BM65" s="356"/>
      <c r="BN65" s="356"/>
      <c r="BO65" s="356"/>
      <c r="BP65" s="356"/>
      <c r="BQ65" s="356"/>
      <c r="BR65" s="356"/>
      <c r="BS65" s="356"/>
      <c r="BT65" s="357"/>
      <c r="BU65" s="358"/>
      <c r="BV65" s="356"/>
      <c r="BW65" s="356"/>
      <c r="BX65" s="356"/>
      <c r="BY65" s="356"/>
      <c r="BZ65" s="356"/>
      <c r="CA65" s="356"/>
      <c r="CB65" s="356"/>
      <c r="CC65" s="356"/>
      <c r="CD65" s="357"/>
      <c r="CE65" s="395"/>
      <c r="CF65" s="358"/>
      <c r="CG65" s="356"/>
      <c r="CH65" s="356"/>
      <c r="CI65" s="356"/>
      <c r="CJ65" s="357"/>
      <c r="CK65" s="396"/>
      <c r="CL65" s="399"/>
      <c r="CM65" s="358"/>
      <c r="CN65" s="356"/>
      <c r="CO65" s="356"/>
      <c r="CP65" s="356"/>
      <c r="CQ65" s="356"/>
      <c r="CR65" s="356"/>
      <c r="CS65" s="356"/>
      <c r="CT65" s="356"/>
      <c r="CU65" s="356"/>
      <c r="CV65" s="357"/>
      <c r="CW65" s="355"/>
      <c r="CX65" s="355"/>
      <c r="CY65" s="358"/>
      <c r="CZ65" s="356"/>
      <c r="DA65" s="356"/>
      <c r="DB65" s="356"/>
      <c r="DC65" s="356"/>
      <c r="DD65" s="356"/>
      <c r="DE65" s="356"/>
      <c r="DF65" s="356"/>
      <c r="DG65" s="356"/>
      <c r="DH65" s="357"/>
      <c r="DI65" s="352"/>
      <c r="DJ65" s="352"/>
      <c r="DK65" s="393"/>
      <c r="DL65" s="393"/>
      <c r="DM65" s="393"/>
      <c r="DN65" s="393"/>
      <c r="DO65" s="393"/>
      <c r="DP65" s="393"/>
      <c r="DQ65" s="392"/>
      <c r="DR65" s="358"/>
      <c r="DS65" s="356"/>
      <c r="DT65" s="356"/>
      <c r="DU65" s="356"/>
      <c r="DV65" s="357"/>
      <c r="DW65" s="423"/>
      <c r="DX65" s="358"/>
      <c r="DY65" s="356"/>
      <c r="DZ65" s="356"/>
      <c r="EA65" s="356"/>
      <c r="EB65" s="357"/>
      <c r="EC65" s="423"/>
      <c r="ED65" s="424"/>
    </row>
    <row r="66" spans="1:134" ht="12.6" customHeight="1" x14ac:dyDescent="0.25">
      <c r="B66" s="432">
        <f t="shared" ref="B66" si="1040">B63+1</f>
        <v>20</v>
      </c>
      <c r="C66" s="429"/>
      <c r="D66" s="429"/>
      <c r="E66" s="429"/>
      <c r="F66" s="445" t="s">
        <v>212</v>
      </c>
      <c r="G66" s="450"/>
      <c r="H66" s="462" t="str">
        <f t="shared" ref="H66" si="1041">IF($F66="3e)  Skoršia transpozícia  - zavedenie transpozície pred termínom ktorý určuje smernica EÚ. "," ","")</f>
        <v/>
      </c>
      <c r="I66" s="462" t="str">
        <f t="shared" ref="I66" si="1042">IF($F66="3e)  Skoršia transpozícia  - zavedenie transpozície pred termínom ktorý určuje smernica EÚ. ",$H66,"NA")</f>
        <v>NA</v>
      </c>
      <c r="J66" s="494">
        <f>IF(I66&gt;12,1,I66/12)</f>
        <v>1</v>
      </c>
      <c r="K66" s="445"/>
      <c r="L66" s="414"/>
      <c r="M66" s="455">
        <f>IF(L66="N",0,L66)</f>
        <v>0</v>
      </c>
      <c r="N66" s="414" t="s">
        <v>212</v>
      </c>
      <c r="O66" s="414"/>
      <c r="P66" s="414"/>
      <c r="Q66" s="390" t="s">
        <v>36</v>
      </c>
      <c r="R66" s="385">
        <f>VLOOKUP(Q66,vstupy!$B$3:$C$15,2,FALSE)</f>
        <v>0</v>
      </c>
      <c r="S66" s="414"/>
      <c r="T66" s="415"/>
      <c r="U66" s="390" t="s">
        <v>36</v>
      </c>
      <c r="V66" s="385">
        <f>VLOOKUP(U66,vstupy!$B$3:$C$15,2,FALSE)</f>
        <v>0</v>
      </c>
      <c r="W66" s="414"/>
      <c r="X66" s="292" t="s">
        <v>157</v>
      </c>
      <c r="Y66" s="293" t="s">
        <v>152</v>
      </c>
      <c r="Z66" s="294">
        <f>VLOOKUP($X66,vstupy!$B$18:$F$31,MATCH($Y66,vstupy!$B$17:$F$17,0),0)</f>
        <v>0</v>
      </c>
      <c r="AA66" s="295" t="s">
        <v>158</v>
      </c>
      <c r="AB66" s="294">
        <f>VLOOKUP($AA66,vstupy!$B$34:$C$36,2,FALSE)</f>
        <v>0</v>
      </c>
      <c r="AC66" s="294">
        <f t="shared" si="520"/>
        <v>0</v>
      </c>
      <c r="AD66" s="440" t="s">
        <v>36</v>
      </c>
      <c r="AE66" s="434">
        <f>VLOOKUP(AD66,vstupy!$B$3:$C$15,2,FALSE)</f>
        <v>0</v>
      </c>
      <c r="AF66" s="437" t="str">
        <f>IFERROR(IF(M66=0,"N",O66/L66*J66),0)</f>
        <v>N</v>
      </c>
      <c r="AG66" s="381">
        <f>O66*J66</f>
        <v>0</v>
      </c>
      <c r="AH66" s="388">
        <f t="shared" ref="AH66" si="1043">P66*R66*J66</f>
        <v>0</v>
      </c>
      <c r="AI66" s="381">
        <f t="shared" ref="AI66" si="1044">IFERROR(AH66*M66,0)</f>
        <v>0</v>
      </c>
      <c r="AJ66" s="388" t="str">
        <f t="shared" si="177"/>
        <v>N</v>
      </c>
      <c r="AK66" s="381">
        <f t="shared" ref="AK66" si="1045">S66*J66</f>
        <v>0</v>
      </c>
      <c r="AL66" s="381">
        <f>T66*V66*J66</f>
        <v>0</v>
      </c>
      <c r="AM66" s="387">
        <f t="shared" ref="AM66" si="1046">IFERROR(AL66*M66,0)</f>
        <v>0</v>
      </c>
      <c r="AN66" s="381">
        <f t="shared" ref="AN66" si="1047">IF(W66&gt;0,IF(AE66&gt;0,($G$5/160)*(W66/60)*AE66*J66,0),IF(AE66&gt;0,($G$5/160)*((AC66+AC67+AC68)/60)*AE66*J66,0))</f>
        <v>0</v>
      </c>
      <c r="AO66" s="383">
        <f>IFERROR(AN66*M66,0)</f>
        <v>0</v>
      </c>
      <c r="AP66" s="358">
        <f t="shared" ref="AP66" si="1048">IF($N66="In (zvyšuje náklady)",AF66,0)</f>
        <v>0</v>
      </c>
      <c r="AQ66" s="356">
        <f t="shared" ref="AQ66" si="1049">IF($N66="In (zvyšuje náklady)",AG66,0)</f>
        <v>0</v>
      </c>
      <c r="AR66" s="356">
        <f t="shared" ref="AR66" si="1050">IF($N66="In (zvyšuje náklady)",AH66,0)</f>
        <v>0</v>
      </c>
      <c r="AS66" s="356">
        <f t="shared" ref="AS66" si="1051">IF($N66="In (zvyšuje náklady)",AI66,0)</f>
        <v>0</v>
      </c>
      <c r="AT66" s="356">
        <f t="shared" ref="AT66" si="1052">IF($N66="In (zvyšuje náklady)",AJ66,0)</f>
        <v>0</v>
      </c>
      <c r="AU66" s="356">
        <f t="shared" ref="AU66" si="1053">IF($N66="In (zvyšuje náklady)",AK66,0)</f>
        <v>0</v>
      </c>
      <c r="AV66" s="356">
        <f t="shared" ref="AV66" si="1054">IF($N66="In (zvyšuje náklady)",AL66,0)</f>
        <v>0</v>
      </c>
      <c r="AW66" s="356">
        <f t="shared" ref="AW66" si="1055">IF($N66="In (zvyšuje náklady)",AM66,0)</f>
        <v>0</v>
      </c>
      <c r="AX66" s="356">
        <f t="shared" ref="AX66" si="1056">IF($N66="In (zvyšuje náklady)",AN66,0)</f>
        <v>0</v>
      </c>
      <c r="AY66" s="356">
        <f t="shared" ref="AY66" si="1057">IF($N66="In (zvyšuje náklady)",AO66,0)</f>
        <v>0</v>
      </c>
      <c r="AZ66" s="356" t="str">
        <f t="shared" ref="AZ66" si="1058">IF($N66="Out (znižuje náklady)",AF66,"0")</f>
        <v>0</v>
      </c>
      <c r="BA66" s="356" t="str">
        <f t="shared" ref="BA66" si="1059">IF($N66="Out (znižuje náklady)",AG66,"0")</f>
        <v>0</v>
      </c>
      <c r="BB66" s="356" t="str">
        <f t="shared" ref="BB66" si="1060">IF($N66="Out (znižuje náklady)",AH66,"0")</f>
        <v>0</v>
      </c>
      <c r="BC66" s="356" t="str">
        <f t="shared" ref="BC66" si="1061">IF($N66="Out (znižuje náklady)",AI66,"0")</f>
        <v>0</v>
      </c>
      <c r="BD66" s="356" t="str">
        <f t="shared" ref="BD66" si="1062">IF($N66="Out (znižuje náklady)",AJ66,"0")</f>
        <v>0</v>
      </c>
      <c r="BE66" s="356" t="str">
        <f t="shared" ref="BE66" si="1063">IF($N66="Out (znižuje náklady)",AK66,"0")</f>
        <v>0</v>
      </c>
      <c r="BF66" s="356" t="str">
        <f t="shared" ref="BF66" si="1064">IF($N66="Out (znižuje náklady)",AL66,"0")</f>
        <v>0</v>
      </c>
      <c r="BG66" s="356" t="str">
        <f t="shared" ref="BG66" si="1065">IF($N66="Out (znižuje náklady)",AM66,"0")</f>
        <v>0</v>
      </c>
      <c r="BH66" s="356" t="str">
        <f t="shared" ref="BH66" si="1066">IF($N66="Out (znižuje náklady)",AN66,"0")</f>
        <v>0</v>
      </c>
      <c r="BI66" s="502" t="str">
        <f t="shared" ref="BI66" si="1067">IF($N66="Out (znižuje náklady)",AO66,"0")</f>
        <v>0</v>
      </c>
      <c r="BJ66" s="355">
        <f>IF(F66=vstupy!$B$47,0,1)</f>
        <v>1</v>
      </c>
      <c r="BK66" s="358">
        <f t="shared" ref="BK66" si="1068">$BJ66*AP66</f>
        <v>0</v>
      </c>
      <c r="BL66" s="356">
        <f t="shared" ref="BL66" si="1069">$BJ66*AQ66</f>
        <v>0</v>
      </c>
      <c r="BM66" s="356">
        <f t="shared" ref="BM66" si="1070">$BJ66*AR66</f>
        <v>0</v>
      </c>
      <c r="BN66" s="356">
        <f t="shared" ref="BN66" si="1071">$BJ66*AS66</f>
        <v>0</v>
      </c>
      <c r="BO66" s="356">
        <f t="shared" ref="BO66" si="1072">$BJ66*AT66</f>
        <v>0</v>
      </c>
      <c r="BP66" s="356">
        <f t="shared" ref="BP66" si="1073">$BJ66*AU66</f>
        <v>0</v>
      </c>
      <c r="BQ66" s="356">
        <f t="shared" ref="BQ66" si="1074">$BJ66*AV66</f>
        <v>0</v>
      </c>
      <c r="BR66" s="356">
        <f t="shared" ref="BR66" si="1075">$BJ66*AW66</f>
        <v>0</v>
      </c>
      <c r="BS66" s="356">
        <f t="shared" ref="BS66" si="1076">$BJ66*AX66</f>
        <v>0</v>
      </c>
      <c r="BT66" s="357">
        <f t="shared" ref="BT66" si="1077">$BJ66*AY66</f>
        <v>0</v>
      </c>
      <c r="BU66" s="358">
        <f t="shared" ref="BU66" si="1078">$BJ66*AZ66</f>
        <v>0</v>
      </c>
      <c r="BV66" s="356">
        <f t="shared" ref="BV66" si="1079">$BJ66*BA66</f>
        <v>0</v>
      </c>
      <c r="BW66" s="356">
        <f t="shared" ref="BW66" si="1080">$BJ66*BB66</f>
        <v>0</v>
      </c>
      <c r="BX66" s="356">
        <f t="shared" ref="BX66" si="1081">$BJ66*BC66</f>
        <v>0</v>
      </c>
      <c r="BY66" s="356">
        <f t="shared" ref="BY66" si="1082">$BJ66*BD66</f>
        <v>0</v>
      </c>
      <c r="BZ66" s="356">
        <f t="shared" ref="BZ66" si="1083">$BJ66*BE66</f>
        <v>0</v>
      </c>
      <c r="CA66" s="356">
        <f t="shared" ref="CA66" si="1084">$BJ66*BF66</f>
        <v>0</v>
      </c>
      <c r="CB66" s="356">
        <f t="shared" ref="CB66" si="1085">$BJ66*BG66</f>
        <v>0</v>
      </c>
      <c r="CC66" s="356">
        <f t="shared" ref="CC66" si="1086">$BJ66*BH66</f>
        <v>0</v>
      </c>
      <c r="CD66" s="357">
        <f t="shared" ref="CD66" si="1087">$BJ66*BI66</f>
        <v>0</v>
      </c>
      <c r="CE66" s="395">
        <f>IF(N66="Nemení sa",1,0)</f>
        <v>0</v>
      </c>
      <c r="CF66" s="358">
        <f>AG66*$CE66</f>
        <v>0</v>
      </c>
      <c r="CG66" s="356">
        <f>AI66*$CE66</f>
        <v>0</v>
      </c>
      <c r="CH66" s="356">
        <f>AK66*$CE66</f>
        <v>0</v>
      </c>
      <c r="CI66" s="356">
        <f>AM66*$CE66</f>
        <v>0</v>
      </c>
      <c r="CJ66" s="357">
        <f>AO66*$CE66</f>
        <v>0</v>
      </c>
      <c r="CK66" s="396">
        <f t="shared" ref="CK66" si="1088">SUM(CF66:CJ68)</f>
        <v>0</v>
      </c>
      <c r="CL66" s="397">
        <f>IF(F66=vstupy!B$42,"1",0)</f>
        <v>0</v>
      </c>
      <c r="CM66" s="358">
        <f t="shared" ref="CM66:CV66" si="1089">IF($CL66="1",AP66,0)</f>
        <v>0</v>
      </c>
      <c r="CN66" s="356">
        <f t="shared" si="1089"/>
        <v>0</v>
      </c>
      <c r="CO66" s="356">
        <f t="shared" si="1089"/>
        <v>0</v>
      </c>
      <c r="CP66" s="356">
        <f t="shared" si="1089"/>
        <v>0</v>
      </c>
      <c r="CQ66" s="356">
        <f t="shared" si="1089"/>
        <v>0</v>
      </c>
      <c r="CR66" s="356">
        <f t="shared" si="1089"/>
        <v>0</v>
      </c>
      <c r="CS66" s="356">
        <f t="shared" si="1089"/>
        <v>0</v>
      </c>
      <c r="CT66" s="356">
        <f t="shared" si="1089"/>
        <v>0</v>
      </c>
      <c r="CU66" s="356">
        <f t="shared" si="1089"/>
        <v>0</v>
      </c>
      <c r="CV66" s="357">
        <f t="shared" si="1089"/>
        <v>0</v>
      </c>
      <c r="CW66" s="355">
        <f>CP66+CT66+CV66</f>
        <v>0</v>
      </c>
      <c r="CX66" s="355">
        <f t="shared" ref="CX66" si="1090">CN66+CR66</f>
        <v>0</v>
      </c>
      <c r="CY66" s="358">
        <f t="shared" ref="CY66:DH66" si="1091">IF($CL66="1",AZ66,0)</f>
        <v>0</v>
      </c>
      <c r="CZ66" s="356">
        <f t="shared" si="1091"/>
        <v>0</v>
      </c>
      <c r="DA66" s="356">
        <f t="shared" si="1091"/>
        <v>0</v>
      </c>
      <c r="DB66" s="356">
        <f t="shared" si="1091"/>
        <v>0</v>
      </c>
      <c r="DC66" s="356">
        <f t="shared" si="1091"/>
        <v>0</v>
      </c>
      <c r="DD66" s="356">
        <f t="shared" si="1091"/>
        <v>0</v>
      </c>
      <c r="DE66" s="356">
        <f t="shared" si="1091"/>
        <v>0</v>
      </c>
      <c r="DF66" s="356">
        <f t="shared" si="1091"/>
        <v>0</v>
      </c>
      <c r="DG66" s="356">
        <f t="shared" si="1091"/>
        <v>0</v>
      </c>
      <c r="DH66" s="357">
        <f t="shared" si="1091"/>
        <v>0</v>
      </c>
      <c r="DI66" s="352">
        <f>DB66+DF66+DH66</f>
        <v>0</v>
      </c>
      <c r="DJ66" s="352">
        <f t="shared" ref="DJ66" si="1092">CZ66+DD66</f>
        <v>0</v>
      </c>
      <c r="DK66" s="393">
        <f>IF(CE66=0,1,0)</f>
        <v>1</v>
      </c>
      <c r="DL66" s="393">
        <f>IFERROR(IF($AF66="N",AH66+AJ66+AL66+AN66,AF66+AH66+AJ66+AL66+AN66),0)*$DK66</f>
        <v>0</v>
      </c>
      <c r="DM66" s="393">
        <f>(AG66+AI66+AK66+AM66+AO66)*$DK66</f>
        <v>0</v>
      </c>
      <c r="DN66" s="393">
        <f>AS66+AW66+AY66-CW66</f>
        <v>0</v>
      </c>
      <c r="DO66" s="393">
        <f>BC66+BG66+BI66-DI66</f>
        <v>0</v>
      </c>
      <c r="DP66" s="393">
        <f>DN66+DO66</f>
        <v>0</v>
      </c>
      <c r="DQ66" s="392" t="str">
        <f>IF(OR(F66=vstupy!B$40,F66=vstupy!B$41,F66=vstupy!B$42,),"0","1")</f>
        <v>0</v>
      </c>
      <c r="DR66" s="358">
        <f>IF($DQ66="1",AQ66,"0")+CF66</f>
        <v>0</v>
      </c>
      <c r="DS66" s="356">
        <f>IF($DQ66="1",AS66,"0")+CG66</f>
        <v>0</v>
      </c>
      <c r="DT66" s="356">
        <f>IF($DQ66="1",AU66,"0")+CH66</f>
        <v>0</v>
      </c>
      <c r="DU66" s="356">
        <f>IF($DQ66="1",AW66,"0")+CI66</f>
        <v>0</v>
      </c>
      <c r="DV66" s="357">
        <f>IF($DQ66="1",AY66,"0")+CJ66</f>
        <v>0</v>
      </c>
      <c r="DW66" s="423">
        <f t="shared" ref="DW66" si="1093">SUM(DR66:DV68)</f>
        <v>0</v>
      </c>
      <c r="DX66" s="358" t="str">
        <f t="shared" ref="DX66" si="1094">IF($DQ66="1",BA66,"0")</f>
        <v>0</v>
      </c>
      <c r="DY66" s="356" t="str">
        <f t="shared" ref="DY66" si="1095">IF($DQ66="1",BC66,"0")</f>
        <v>0</v>
      </c>
      <c r="DZ66" s="356" t="str">
        <f t="shared" ref="DZ66" si="1096">IF($DQ66="1",BE66,"0")</f>
        <v>0</v>
      </c>
      <c r="EA66" s="356" t="str">
        <f>IF($DQ66="1",BG66,"0")</f>
        <v>0</v>
      </c>
      <c r="EB66" s="357" t="str">
        <f>IF($DQ66="1",BI66,"0")</f>
        <v>0</v>
      </c>
      <c r="EC66" s="423">
        <f t="shared" ref="EC66" si="1097">SUM(DX66:EB68)</f>
        <v>0</v>
      </c>
      <c r="ED66" s="424">
        <f>EC66+DW66</f>
        <v>0</v>
      </c>
    </row>
    <row r="67" spans="1:134" ht="12.6" customHeight="1" x14ac:dyDescent="0.25">
      <c r="B67" s="432"/>
      <c r="C67" s="429"/>
      <c r="D67" s="429"/>
      <c r="E67" s="429"/>
      <c r="F67" s="446"/>
      <c r="G67" s="450"/>
      <c r="H67" s="463"/>
      <c r="I67" s="463"/>
      <c r="J67" s="495"/>
      <c r="K67" s="446"/>
      <c r="L67" s="414"/>
      <c r="M67" s="455"/>
      <c r="N67" s="414"/>
      <c r="O67" s="414"/>
      <c r="P67" s="414"/>
      <c r="Q67" s="390"/>
      <c r="R67" s="385"/>
      <c r="S67" s="414"/>
      <c r="T67" s="415"/>
      <c r="U67" s="390"/>
      <c r="V67" s="385"/>
      <c r="W67" s="414"/>
      <c r="X67" s="292" t="s">
        <v>157</v>
      </c>
      <c r="Y67" s="293" t="s">
        <v>152</v>
      </c>
      <c r="Z67" s="294">
        <f>VLOOKUP($X67,vstupy!$B$18:$F$31,MATCH($Y67,vstupy!$B$17:$F$17,0),0)</f>
        <v>0</v>
      </c>
      <c r="AA67" s="295" t="s">
        <v>158</v>
      </c>
      <c r="AB67" s="294">
        <f>VLOOKUP($AA67,vstupy!$B$34:$C$36,2,FALSE)</f>
        <v>0</v>
      </c>
      <c r="AC67" s="294">
        <f t="shared" si="520"/>
        <v>0</v>
      </c>
      <c r="AD67" s="441"/>
      <c r="AE67" s="435"/>
      <c r="AF67" s="358"/>
      <c r="AG67" s="382"/>
      <c r="AH67" s="382"/>
      <c r="AI67" s="382"/>
      <c r="AJ67" s="382"/>
      <c r="AK67" s="382"/>
      <c r="AL67" s="382"/>
      <c r="AM67" s="389"/>
      <c r="AN67" s="382"/>
      <c r="AO67" s="384"/>
      <c r="AP67" s="358"/>
      <c r="AQ67" s="356"/>
      <c r="AR67" s="356"/>
      <c r="AS67" s="356"/>
      <c r="AT67" s="356"/>
      <c r="AU67" s="356"/>
      <c r="AV67" s="356"/>
      <c r="AW67" s="356"/>
      <c r="AX67" s="356"/>
      <c r="AY67" s="356"/>
      <c r="AZ67" s="356"/>
      <c r="BA67" s="356"/>
      <c r="BB67" s="356"/>
      <c r="BC67" s="356"/>
      <c r="BD67" s="356"/>
      <c r="BE67" s="356"/>
      <c r="BF67" s="356"/>
      <c r="BG67" s="356"/>
      <c r="BH67" s="356"/>
      <c r="BI67" s="502"/>
      <c r="BJ67" s="355"/>
      <c r="BK67" s="358"/>
      <c r="BL67" s="356"/>
      <c r="BM67" s="356"/>
      <c r="BN67" s="356"/>
      <c r="BO67" s="356"/>
      <c r="BP67" s="356"/>
      <c r="BQ67" s="356"/>
      <c r="BR67" s="356"/>
      <c r="BS67" s="356"/>
      <c r="BT67" s="357"/>
      <c r="BU67" s="358"/>
      <c r="BV67" s="356"/>
      <c r="BW67" s="356"/>
      <c r="BX67" s="356"/>
      <c r="BY67" s="356"/>
      <c r="BZ67" s="356"/>
      <c r="CA67" s="356"/>
      <c r="CB67" s="356"/>
      <c r="CC67" s="356"/>
      <c r="CD67" s="357"/>
      <c r="CE67" s="395"/>
      <c r="CF67" s="358"/>
      <c r="CG67" s="356"/>
      <c r="CH67" s="356"/>
      <c r="CI67" s="356"/>
      <c r="CJ67" s="357"/>
      <c r="CK67" s="396"/>
      <c r="CL67" s="398"/>
      <c r="CM67" s="358"/>
      <c r="CN67" s="356"/>
      <c r="CO67" s="356"/>
      <c r="CP67" s="356"/>
      <c r="CQ67" s="356"/>
      <c r="CR67" s="356"/>
      <c r="CS67" s="356"/>
      <c r="CT67" s="356"/>
      <c r="CU67" s="356"/>
      <c r="CV67" s="357"/>
      <c r="CW67" s="355"/>
      <c r="CX67" s="355"/>
      <c r="CY67" s="358"/>
      <c r="CZ67" s="356"/>
      <c r="DA67" s="356"/>
      <c r="DB67" s="356"/>
      <c r="DC67" s="356"/>
      <c r="DD67" s="356"/>
      <c r="DE67" s="356"/>
      <c r="DF67" s="356"/>
      <c r="DG67" s="356"/>
      <c r="DH67" s="357"/>
      <c r="DI67" s="352"/>
      <c r="DJ67" s="352"/>
      <c r="DK67" s="393"/>
      <c r="DL67" s="393"/>
      <c r="DM67" s="393"/>
      <c r="DN67" s="393"/>
      <c r="DO67" s="393"/>
      <c r="DP67" s="393"/>
      <c r="DQ67" s="392"/>
      <c r="DR67" s="358"/>
      <c r="DS67" s="356"/>
      <c r="DT67" s="356"/>
      <c r="DU67" s="356"/>
      <c r="DV67" s="357"/>
      <c r="DW67" s="423"/>
      <c r="DX67" s="358"/>
      <c r="DY67" s="356"/>
      <c r="DZ67" s="356"/>
      <c r="EA67" s="356"/>
      <c r="EB67" s="357"/>
      <c r="EC67" s="423"/>
      <c r="ED67" s="424"/>
    </row>
    <row r="68" spans="1:134" ht="12.6" customHeight="1" x14ac:dyDescent="0.25">
      <c r="B68" s="432"/>
      <c r="C68" s="429"/>
      <c r="D68" s="429"/>
      <c r="E68" s="429"/>
      <c r="F68" s="447"/>
      <c r="G68" s="450"/>
      <c r="H68" s="464"/>
      <c r="I68" s="464"/>
      <c r="J68" s="496"/>
      <c r="K68" s="447"/>
      <c r="L68" s="414"/>
      <c r="M68" s="455"/>
      <c r="N68" s="414"/>
      <c r="O68" s="414"/>
      <c r="P68" s="414"/>
      <c r="Q68" s="390"/>
      <c r="R68" s="385"/>
      <c r="S68" s="414"/>
      <c r="T68" s="415"/>
      <c r="U68" s="390"/>
      <c r="V68" s="385"/>
      <c r="W68" s="414"/>
      <c r="X68" s="292" t="s">
        <v>157</v>
      </c>
      <c r="Y68" s="293" t="s">
        <v>152</v>
      </c>
      <c r="Z68" s="294">
        <f>VLOOKUP($X68,vstupy!$B$18:$F$31,MATCH($Y68,vstupy!$B$17:$F$17,0),0)</f>
        <v>0</v>
      </c>
      <c r="AA68" s="295" t="s">
        <v>158</v>
      </c>
      <c r="AB68" s="294">
        <f>VLOOKUP($AA68,vstupy!$B$34:$C$36,2,FALSE)</f>
        <v>0</v>
      </c>
      <c r="AC68" s="294">
        <f t="shared" si="520"/>
        <v>0</v>
      </c>
      <c r="AD68" s="442"/>
      <c r="AE68" s="436"/>
      <c r="AF68" s="358"/>
      <c r="AG68" s="382"/>
      <c r="AH68" s="382"/>
      <c r="AI68" s="382"/>
      <c r="AJ68" s="382"/>
      <c r="AK68" s="382"/>
      <c r="AL68" s="382"/>
      <c r="AM68" s="381"/>
      <c r="AN68" s="382"/>
      <c r="AO68" s="384"/>
      <c r="AP68" s="358"/>
      <c r="AQ68" s="356"/>
      <c r="AR68" s="356"/>
      <c r="AS68" s="356"/>
      <c r="AT68" s="356"/>
      <c r="AU68" s="356"/>
      <c r="AV68" s="356"/>
      <c r="AW68" s="356"/>
      <c r="AX68" s="356"/>
      <c r="AY68" s="356"/>
      <c r="AZ68" s="356"/>
      <c r="BA68" s="356"/>
      <c r="BB68" s="356"/>
      <c r="BC68" s="356"/>
      <c r="BD68" s="356"/>
      <c r="BE68" s="356"/>
      <c r="BF68" s="356"/>
      <c r="BG68" s="356"/>
      <c r="BH68" s="356"/>
      <c r="BI68" s="502"/>
      <c r="BJ68" s="355"/>
      <c r="BK68" s="358"/>
      <c r="BL68" s="356"/>
      <c r="BM68" s="356"/>
      <c r="BN68" s="356"/>
      <c r="BO68" s="356"/>
      <c r="BP68" s="356"/>
      <c r="BQ68" s="356"/>
      <c r="BR68" s="356"/>
      <c r="BS68" s="356"/>
      <c r="BT68" s="357"/>
      <c r="BU68" s="358"/>
      <c r="BV68" s="356"/>
      <c r="BW68" s="356"/>
      <c r="BX68" s="356"/>
      <c r="BY68" s="356"/>
      <c r="BZ68" s="356"/>
      <c r="CA68" s="356"/>
      <c r="CB68" s="356"/>
      <c r="CC68" s="356"/>
      <c r="CD68" s="357"/>
      <c r="CE68" s="395"/>
      <c r="CF68" s="358"/>
      <c r="CG68" s="356"/>
      <c r="CH68" s="356"/>
      <c r="CI68" s="356"/>
      <c r="CJ68" s="357"/>
      <c r="CK68" s="396"/>
      <c r="CL68" s="399"/>
      <c r="CM68" s="358"/>
      <c r="CN68" s="356"/>
      <c r="CO68" s="356"/>
      <c r="CP68" s="356"/>
      <c r="CQ68" s="356"/>
      <c r="CR68" s="356"/>
      <c r="CS68" s="356"/>
      <c r="CT68" s="356"/>
      <c r="CU68" s="356"/>
      <c r="CV68" s="357"/>
      <c r="CW68" s="355"/>
      <c r="CX68" s="355"/>
      <c r="CY68" s="358"/>
      <c r="CZ68" s="356"/>
      <c r="DA68" s="356"/>
      <c r="DB68" s="356"/>
      <c r="DC68" s="356"/>
      <c r="DD68" s="356"/>
      <c r="DE68" s="356"/>
      <c r="DF68" s="356"/>
      <c r="DG68" s="356"/>
      <c r="DH68" s="357"/>
      <c r="DI68" s="352"/>
      <c r="DJ68" s="352"/>
      <c r="DK68" s="393"/>
      <c r="DL68" s="393"/>
      <c r="DM68" s="393"/>
      <c r="DN68" s="393"/>
      <c r="DO68" s="393"/>
      <c r="DP68" s="393"/>
      <c r="DQ68" s="392"/>
      <c r="DR68" s="358"/>
      <c r="DS68" s="356"/>
      <c r="DT68" s="356"/>
      <c r="DU68" s="356"/>
      <c r="DV68" s="357"/>
      <c r="DW68" s="423"/>
      <c r="DX68" s="358"/>
      <c r="DY68" s="356"/>
      <c r="DZ68" s="356"/>
      <c r="EA68" s="356"/>
      <c r="EB68" s="357"/>
      <c r="EC68" s="423"/>
      <c r="ED68" s="424"/>
    </row>
    <row r="69" spans="1:134" ht="12.6" customHeight="1" x14ac:dyDescent="0.25">
      <c r="B69" s="433">
        <f t="shared" ref="B69" si="1098">B66+1</f>
        <v>21</v>
      </c>
      <c r="C69" s="428"/>
      <c r="D69" s="428"/>
      <c r="E69" s="428"/>
      <c r="F69" s="457" t="s">
        <v>212</v>
      </c>
      <c r="G69" s="449"/>
      <c r="H69" s="474" t="str">
        <f t="shared" ref="H69" si="1099">IF($F69="3e)  Skoršia transpozícia  - zavedenie transpozície pred termínom ktorý určuje smernica EÚ. "," ","")</f>
        <v/>
      </c>
      <c r="I69" s="474" t="str">
        <f t="shared" ref="I69" si="1100">IF($F69="3e)  Skoršia transpozícia  - zavedenie transpozície pred termínom ktorý určuje smernica EÚ. ",$H69,"NA")</f>
        <v>NA</v>
      </c>
      <c r="J69" s="491">
        <f>IF(I69&gt;12,1,I69/12)</f>
        <v>1</v>
      </c>
      <c r="K69" s="457"/>
      <c r="L69" s="413"/>
      <c r="M69" s="456">
        <f>IF(L69="N",0,L69)</f>
        <v>0</v>
      </c>
      <c r="N69" s="413" t="s">
        <v>212</v>
      </c>
      <c r="O69" s="413"/>
      <c r="P69" s="413"/>
      <c r="Q69" s="391" t="s">
        <v>36</v>
      </c>
      <c r="R69" s="386">
        <f>VLOOKUP(Q69,vstupy!$B$3:$C$15,2,FALSE)</f>
        <v>0</v>
      </c>
      <c r="S69" s="413"/>
      <c r="T69" s="416"/>
      <c r="U69" s="391" t="s">
        <v>36</v>
      </c>
      <c r="V69" s="386">
        <f>VLOOKUP(U69,vstupy!$B$3:$C$15,2,FALSE)</f>
        <v>0</v>
      </c>
      <c r="W69" s="413"/>
      <c r="X69" s="174" t="s">
        <v>157</v>
      </c>
      <c r="Y69" s="188" t="s">
        <v>152</v>
      </c>
      <c r="Z69" s="185">
        <f>VLOOKUP($X69,vstupy!$B$18:$F$31,MATCH($Y69,vstupy!$B$17:$F$17,0),0)</f>
        <v>0</v>
      </c>
      <c r="AA69" s="121" t="s">
        <v>158</v>
      </c>
      <c r="AB69" s="185">
        <f>VLOOKUP($AA69,vstupy!$B$34:$C$36,2,FALSE)</f>
        <v>0</v>
      </c>
      <c r="AC69" s="185">
        <f t="shared" si="520"/>
        <v>0</v>
      </c>
      <c r="AD69" s="465" t="s">
        <v>36</v>
      </c>
      <c r="AE69" s="434">
        <f>VLOOKUP(AD69,vstupy!$B$3:$C$15,2,FALSE)</f>
        <v>0</v>
      </c>
      <c r="AF69" s="437" t="str">
        <f>IFERROR(IF(M69=0,"N",O69/L69*J69),0)</f>
        <v>N</v>
      </c>
      <c r="AG69" s="381">
        <f>O69*J69</f>
        <v>0</v>
      </c>
      <c r="AH69" s="388">
        <f t="shared" ref="AH69" si="1101">P69*R69*J69</f>
        <v>0</v>
      </c>
      <c r="AI69" s="381">
        <f t="shared" ref="AI69" si="1102">IFERROR(AH69*M69,0)</f>
        <v>0</v>
      </c>
      <c r="AJ69" s="388" t="str">
        <f t="shared" si="177"/>
        <v>N</v>
      </c>
      <c r="AK69" s="381">
        <f t="shared" ref="AK69" si="1103">S69*J69</f>
        <v>0</v>
      </c>
      <c r="AL69" s="381">
        <f>T69*V69*J69</f>
        <v>0</v>
      </c>
      <c r="AM69" s="387">
        <f t="shared" ref="AM69" si="1104">IFERROR(AL69*M69,0)</f>
        <v>0</v>
      </c>
      <c r="AN69" s="381">
        <f t="shared" ref="AN69" si="1105">IF(W69&gt;0,IF(AE69&gt;0,($G$5/160)*(W69/60)*AE69*J69,0),IF(AE69&gt;0,($G$5/160)*((AC69+AC70+AC71)/60)*AE69*J69,0))</f>
        <v>0</v>
      </c>
      <c r="AO69" s="383">
        <f>IFERROR(AN69*M69,0)</f>
        <v>0</v>
      </c>
      <c r="AP69" s="358">
        <f t="shared" ref="AP69" si="1106">IF($N69="In (zvyšuje náklady)",AF69,0)</f>
        <v>0</v>
      </c>
      <c r="AQ69" s="356">
        <f t="shared" ref="AQ69" si="1107">IF($N69="In (zvyšuje náklady)",AG69,0)</f>
        <v>0</v>
      </c>
      <c r="AR69" s="356">
        <f t="shared" ref="AR69" si="1108">IF($N69="In (zvyšuje náklady)",AH69,0)</f>
        <v>0</v>
      </c>
      <c r="AS69" s="356">
        <f t="shared" ref="AS69" si="1109">IF($N69="In (zvyšuje náklady)",AI69,0)</f>
        <v>0</v>
      </c>
      <c r="AT69" s="356">
        <f t="shared" ref="AT69" si="1110">IF($N69="In (zvyšuje náklady)",AJ69,0)</f>
        <v>0</v>
      </c>
      <c r="AU69" s="356">
        <f t="shared" ref="AU69" si="1111">IF($N69="In (zvyšuje náklady)",AK69,0)</f>
        <v>0</v>
      </c>
      <c r="AV69" s="356">
        <f t="shared" ref="AV69" si="1112">IF($N69="In (zvyšuje náklady)",AL69,0)</f>
        <v>0</v>
      </c>
      <c r="AW69" s="356">
        <f t="shared" ref="AW69" si="1113">IF($N69="In (zvyšuje náklady)",AM69,0)</f>
        <v>0</v>
      </c>
      <c r="AX69" s="356">
        <f t="shared" ref="AX69" si="1114">IF($N69="In (zvyšuje náklady)",AN69,0)</f>
        <v>0</v>
      </c>
      <c r="AY69" s="356">
        <f>IF($N69="In (zvyšuje náklady)",AO69,0)</f>
        <v>0</v>
      </c>
      <c r="AZ69" s="356" t="str">
        <f t="shared" ref="AZ69" si="1115">IF($N69="Out (znižuje náklady)",AF69,"0")</f>
        <v>0</v>
      </c>
      <c r="BA69" s="356" t="str">
        <f t="shared" ref="BA69" si="1116">IF($N69="Out (znižuje náklady)",AG69,"0")</f>
        <v>0</v>
      </c>
      <c r="BB69" s="356" t="str">
        <f t="shared" ref="BB69" si="1117">IF($N69="Out (znižuje náklady)",AH69,"0")</f>
        <v>0</v>
      </c>
      <c r="BC69" s="356" t="str">
        <f t="shared" ref="BC69" si="1118">IF($N69="Out (znižuje náklady)",AI69,"0")</f>
        <v>0</v>
      </c>
      <c r="BD69" s="356" t="str">
        <f t="shared" ref="BD69" si="1119">IF($N69="Out (znižuje náklady)",AJ69,"0")</f>
        <v>0</v>
      </c>
      <c r="BE69" s="356" t="str">
        <f t="shared" ref="BE69" si="1120">IF($N69="Out (znižuje náklady)",AK69,"0")</f>
        <v>0</v>
      </c>
      <c r="BF69" s="356" t="str">
        <f t="shared" ref="BF69" si="1121">IF($N69="Out (znižuje náklady)",AL69,"0")</f>
        <v>0</v>
      </c>
      <c r="BG69" s="356" t="str">
        <f t="shared" ref="BG69" si="1122">IF($N69="Out (znižuje náklady)",AM69,"0")</f>
        <v>0</v>
      </c>
      <c r="BH69" s="356" t="str">
        <f t="shared" ref="BH69" si="1123">IF($N69="Out (znižuje náklady)",AN69,"0")</f>
        <v>0</v>
      </c>
      <c r="BI69" s="502" t="str">
        <f t="shared" ref="BI69" si="1124">IF($N69="Out (znižuje náklady)",AO69,"0")</f>
        <v>0</v>
      </c>
      <c r="BJ69" s="355">
        <f>IF(F69=vstupy!$B$47,0,1)</f>
        <v>1</v>
      </c>
      <c r="BK69" s="358">
        <f t="shared" ref="BK69" si="1125">$BJ69*AP69</f>
        <v>0</v>
      </c>
      <c r="BL69" s="356">
        <f t="shared" ref="BL69" si="1126">$BJ69*AQ69</f>
        <v>0</v>
      </c>
      <c r="BM69" s="356">
        <f t="shared" ref="BM69" si="1127">$BJ69*AR69</f>
        <v>0</v>
      </c>
      <c r="BN69" s="356">
        <f t="shared" ref="BN69" si="1128">$BJ69*AS69</f>
        <v>0</v>
      </c>
      <c r="BO69" s="356">
        <f t="shared" ref="BO69" si="1129">$BJ69*AT69</f>
        <v>0</v>
      </c>
      <c r="BP69" s="356">
        <f t="shared" ref="BP69" si="1130">$BJ69*AU69</f>
        <v>0</v>
      </c>
      <c r="BQ69" s="356">
        <f t="shared" ref="BQ69" si="1131">$BJ69*AV69</f>
        <v>0</v>
      </c>
      <c r="BR69" s="356">
        <f t="shared" ref="BR69" si="1132">$BJ69*AW69</f>
        <v>0</v>
      </c>
      <c r="BS69" s="356">
        <f t="shared" ref="BS69" si="1133">$BJ69*AX69</f>
        <v>0</v>
      </c>
      <c r="BT69" s="357">
        <f t="shared" ref="BT69" si="1134">$BJ69*AY69</f>
        <v>0</v>
      </c>
      <c r="BU69" s="358">
        <f t="shared" ref="BU69" si="1135">$BJ69*AZ69</f>
        <v>0</v>
      </c>
      <c r="BV69" s="356">
        <f t="shared" ref="BV69" si="1136">$BJ69*BA69</f>
        <v>0</v>
      </c>
      <c r="BW69" s="356">
        <f t="shared" ref="BW69" si="1137">$BJ69*BB69</f>
        <v>0</v>
      </c>
      <c r="BX69" s="356">
        <f t="shared" ref="BX69" si="1138">$BJ69*BC69</f>
        <v>0</v>
      </c>
      <c r="BY69" s="356">
        <f t="shared" ref="BY69" si="1139">$BJ69*BD69</f>
        <v>0</v>
      </c>
      <c r="BZ69" s="356">
        <f t="shared" ref="BZ69" si="1140">$BJ69*BE69</f>
        <v>0</v>
      </c>
      <c r="CA69" s="356">
        <f t="shared" ref="CA69" si="1141">$BJ69*BF69</f>
        <v>0</v>
      </c>
      <c r="CB69" s="356">
        <f t="shared" ref="CB69" si="1142">$BJ69*BG69</f>
        <v>0</v>
      </c>
      <c r="CC69" s="356">
        <f t="shared" ref="CC69" si="1143">$BJ69*BH69</f>
        <v>0</v>
      </c>
      <c r="CD69" s="357">
        <f t="shared" ref="CD69" si="1144">$BJ69*BI69</f>
        <v>0</v>
      </c>
      <c r="CE69" s="395">
        <f>IF(N69="Nemení sa",1,0)</f>
        <v>0</v>
      </c>
      <c r="CF69" s="358">
        <f>AG69*$CE69</f>
        <v>0</v>
      </c>
      <c r="CG69" s="356">
        <f>AI69*$CE69</f>
        <v>0</v>
      </c>
      <c r="CH69" s="356">
        <f>AK69*$CE69</f>
        <v>0</v>
      </c>
      <c r="CI69" s="356">
        <f>AM69*$CE69</f>
        <v>0</v>
      </c>
      <c r="CJ69" s="357">
        <f>AO69*$CE69</f>
        <v>0</v>
      </c>
      <c r="CK69" s="396">
        <f t="shared" ref="CK69" si="1145">SUM(CF69:CJ71)</f>
        <v>0</v>
      </c>
      <c r="CL69" s="397">
        <f>IF(F69=vstupy!B$42,"1",0)</f>
        <v>0</v>
      </c>
      <c r="CM69" s="358">
        <f t="shared" ref="CM69:CV69" si="1146">IF($CL69="1",AP69,0)</f>
        <v>0</v>
      </c>
      <c r="CN69" s="356">
        <f t="shared" si="1146"/>
        <v>0</v>
      </c>
      <c r="CO69" s="356">
        <f t="shared" si="1146"/>
        <v>0</v>
      </c>
      <c r="CP69" s="356">
        <f t="shared" si="1146"/>
        <v>0</v>
      </c>
      <c r="CQ69" s="356">
        <f t="shared" si="1146"/>
        <v>0</v>
      </c>
      <c r="CR69" s="356">
        <f t="shared" si="1146"/>
        <v>0</v>
      </c>
      <c r="CS69" s="356">
        <f t="shared" si="1146"/>
        <v>0</v>
      </c>
      <c r="CT69" s="356">
        <f t="shared" si="1146"/>
        <v>0</v>
      </c>
      <c r="CU69" s="356">
        <f t="shared" si="1146"/>
        <v>0</v>
      </c>
      <c r="CV69" s="357">
        <f t="shared" si="1146"/>
        <v>0</v>
      </c>
      <c r="CW69" s="355">
        <f>CP69+CT69+CV69</f>
        <v>0</v>
      </c>
      <c r="CX69" s="355">
        <f t="shared" ref="CX69" si="1147">CN69+CR69</f>
        <v>0</v>
      </c>
      <c r="CY69" s="358">
        <f t="shared" ref="CY69:DH69" si="1148">IF($CL69="1",AZ69,0)</f>
        <v>0</v>
      </c>
      <c r="CZ69" s="356">
        <f t="shared" si="1148"/>
        <v>0</v>
      </c>
      <c r="DA69" s="356">
        <f t="shared" si="1148"/>
        <v>0</v>
      </c>
      <c r="DB69" s="356">
        <f t="shared" si="1148"/>
        <v>0</v>
      </c>
      <c r="DC69" s="356">
        <f t="shared" si="1148"/>
        <v>0</v>
      </c>
      <c r="DD69" s="356">
        <f t="shared" si="1148"/>
        <v>0</v>
      </c>
      <c r="DE69" s="356">
        <f t="shared" si="1148"/>
        <v>0</v>
      </c>
      <c r="DF69" s="356">
        <f t="shared" si="1148"/>
        <v>0</v>
      </c>
      <c r="DG69" s="356">
        <f t="shared" si="1148"/>
        <v>0</v>
      </c>
      <c r="DH69" s="357">
        <f t="shared" si="1148"/>
        <v>0</v>
      </c>
      <c r="DI69" s="352">
        <f>DB69+DF69+DH69</f>
        <v>0</v>
      </c>
      <c r="DJ69" s="352">
        <f t="shared" ref="DJ69" si="1149">CZ69+DD69</f>
        <v>0</v>
      </c>
      <c r="DK69" s="393">
        <f>IF(CE69=0,1,0)</f>
        <v>1</v>
      </c>
      <c r="DL69" s="393">
        <f>IFERROR(IF($AF69="N",AH69+AJ69+AL69+AN69,AF69+AH69+AJ69+AL69+AN69),0)*$DK69</f>
        <v>0</v>
      </c>
      <c r="DM69" s="393">
        <f>(AG69+AI69+AK69+AM69+AO69)*$DK69</f>
        <v>0</v>
      </c>
      <c r="DN69" s="393">
        <f>AS69+AW69+AY69-CW69</f>
        <v>0</v>
      </c>
      <c r="DO69" s="393">
        <f>BC69+BG69+BI69-DI69</f>
        <v>0</v>
      </c>
      <c r="DP69" s="393">
        <f>DN69+DO69</f>
        <v>0</v>
      </c>
      <c r="DQ69" s="392" t="str">
        <f>IF(OR(F69=vstupy!B$40,F69=vstupy!B$41,F69=vstupy!B$42,),"0","1")</f>
        <v>0</v>
      </c>
      <c r="DR69" s="358">
        <f>IF($DQ69="1",AQ69,"0")+CF69</f>
        <v>0</v>
      </c>
      <c r="DS69" s="356">
        <f>IF($DQ69="1",AS69,"0")+CG69</f>
        <v>0</v>
      </c>
      <c r="DT69" s="356">
        <f>IF($DQ69="1",AU69,"0")+CH69</f>
        <v>0</v>
      </c>
      <c r="DU69" s="356">
        <f>IF($DQ69="1",AW69,"0")+CI69</f>
        <v>0</v>
      </c>
      <c r="DV69" s="357">
        <f>IF($DQ69="1",AY69,"0")+CJ69</f>
        <v>0</v>
      </c>
      <c r="DW69" s="423">
        <f t="shared" ref="DW69" si="1150">SUM(DR69:DV71)</f>
        <v>0</v>
      </c>
      <c r="DX69" s="358" t="str">
        <f t="shared" ref="DX69" si="1151">IF($DQ69="1",BA69,"0")</f>
        <v>0</v>
      </c>
      <c r="DY69" s="356" t="str">
        <f t="shared" ref="DY69" si="1152">IF($DQ69="1",BC69,"0")</f>
        <v>0</v>
      </c>
      <c r="DZ69" s="356" t="str">
        <f t="shared" ref="DZ69" si="1153">IF($DQ69="1",BE69,"0")</f>
        <v>0</v>
      </c>
      <c r="EA69" s="356" t="str">
        <f>IF($DQ69="1",BG69,"0")</f>
        <v>0</v>
      </c>
      <c r="EB69" s="357" t="str">
        <f>IF($DQ69="1",BI69,"0")</f>
        <v>0</v>
      </c>
      <c r="EC69" s="423">
        <f t="shared" ref="EC69" si="1154">SUM(DX69:EB71)</f>
        <v>0</v>
      </c>
      <c r="ED69" s="424">
        <f>EC69+DW69</f>
        <v>0</v>
      </c>
    </row>
    <row r="70" spans="1:134" ht="12.6" customHeight="1" x14ac:dyDescent="0.25">
      <c r="B70" s="433"/>
      <c r="C70" s="428"/>
      <c r="D70" s="428"/>
      <c r="E70" s="428"/>
      <c r="F70" s="458"/>
      <c r="G70" s="449"/>
      <c r="H70" s="475"/>
      <c r="I70" s="475"/>
      <c r="J70" s="492"/>
      <c r="K70" s="458"/>
      <c r="L70" s="413"/>
      <c r="M70" s="456"/>
      <c r="N70" s="413"/>
      <c r="O70" s="413"/>
      <c r="P70" s="413"/>
      <c r="Q70" s="391"/>
      <c r="R70" s="386"/>
      <c r="S70" s="413"/>
      <c r="T70" s="416"/>
      <c r="U70" s="391"/>
      <c r="V70" s="386"/>
      <c r="W70" s="413"/>
      <c r="X70" s="174" t="s">
        <v>157</v>
      </c>
      <c r="Y70" s="188" t="s">
        <v>152</v>
      </c>
      <c r="Z70" s="185">
        <f>VLOOKUP($X70,vstupy!$B$18:$F$31,MATCH($Y70,vstupy!$B$17:$F$17,0),0)</f>
        <v>0</v>
      </c>
      <c r="AA70" s="121" t="s">
        <v>158</v>
      </c>
      <c r="AB70" s="185">
        <f>VLOOKUP($AA70,vstupy!$B$34:$C$36,2,FALSE)</f>
        <v>0</v>
      </c>
      <c r="AC70" s="185">
        <f t="shared" si="520"/>
        <v>0</v>
      </c>
      <c r="AD70" s="466"/>
      <c r="AE70" s="435"/>
      <c r="AF70" s="358"/>
      <c r="AG70" s="382"/>
      <c r="AH70" s="382"/>
      <c r="AI70" s="382"/>
      <c r="AJ70" s="382"/>
      <c r="AK70" s="382"/>
      <c r="AL70" s="382"/>
      <c r="AM70" s="389"/>
      <c r="AN70" s="382"/>
      <c r="AO70" s="384"/>
      <c r="AP70" s="358"/>
      <c r="AQ70" s="356"/>
      <c r="AR70" s="356"/>
      <c r="AS70" s="356"/>
      <c r="AT70" s="356"/>
      <c r="AU70" s="356"/>
      <c r="AV70" s="356"/>
      <c r="AW70" s="356"/>
      <c r="AX70" s="356"/>
      <c r="AY70" s="356"/>
      <c r="AZ70" s="356"/>
      <c r="BA70" s="356"/>
      <c r="BB70" s="356"/>
      <c r="BC70" s="356"/>
      <c r="BD70" s="356"/>
      <c r="BE70" s="356"/>
      <c r="BF70" s="356"/>
      <c r="BG70" s="356"/>
      <c r="BH70" s="356"/>
      <c r="BI70" s="502"/>
      <c r="BJ70" s="355"/>
      <c r="BK70" s="358"/>
      <c r="BL70" s="356"/>
      <c r="BM70" s="356"/>
      <c r="BN70" s="356"/>
      <c r="BO70" s="356"/>
      <c r="BP70" s="356"/>
      <c r="BQ70" s="356"/>
      <c r="BR70" s="356"/>
      <c r="BS70" s="356"/>
      <c r="BT70" s="357"/>
      <c r="BU70" s="358"/>
      <c r="BV70" s="356"/>
      <c r="BW70" s="356"/>
      <c r="BX70" s="356"/>
      <c r="BY70" s="356"/>
      <c r="BZ70" s="356"/>
      <c r="CA70" s="356"/>
      <c r="CB70" s="356"/>
      <c r="CC70" s="356"/>
      <c r="CD70" s="357"/>
      <c r="CE70" s="395"/>
      <c r="CF70" s="358"/>
      <c r="CG70" s="356"/>
      <c r="CH70" s="356"/>
      <c r="CI70" s="356"/>
      <c r="CJ70" s="357"/>
      <c r="CK70" s="396"/>
      <c r="CL70" s="398"/>
      <c r="CM70" s="358"/>
      <c r="CN70" s="356"/>
      <c r="CO70" s="356"/>
      <c r="CP70" s="356"/>
      <c r="CQ70" s="356"/>
      <c r="CR70" s="356"/>
      <c r="CS70" s="356"/>
      <c r="CT70" s="356"/>
      <c r="CU70" s="356"/>
      <c r="CV70" s="357"/>
      <c r="CW70" s="355"/>
      <c r="CX70" s="355"/>
      <c r="CY70" s="358"/>
      <c r="CZ70" s="356"/>
      <c r="DA70" s="356"/>
      <c r="DB70" s="356"/>
      <c r="DC70" s="356"/>
      <c r="DD70" s="356"/>
      <c r="DE70" s="356"/>
      <c r="DF70" s="356"/>
      <c r="DG70" s="356"/>
      <c r="DH70" s="357"/>
      <c r="DI70" s="352"/>
      <c r="DJ70" s="352"/>
      <c r="DK70" s="393"/>
      <c r="DL70" s="393"/>
      <c r="DM70" s="393"/>
      <c r="DN70" s="393"/>
      <c r="DO70" s="393"/>
      <c r="DP70" s="393"/>
      <c r="DQ70" s="392"/>
      <c r="DR70" s="358"/>
      <c r="DS70" s="356"/>
      <c r="DT70" s="356"/>
      <c r="DU70" s="356"/>
      <c r="DV70" s="357"/>
      <c r="DW70" s="423"/>
      <c r="DX70" s="358"/>
      <c r="DY70" s="356"/>
      <c r="DZ70" s="356"/>
      <c r="EA70" s="356"/>
      <c r="EB70" s="357"/>
      <c r="EC70" s="423"/>
      <c r="ED70" s="424"/>
    </row>
    <row r="71" spans="1:134" ht="12.6" customHeight="1" x14ac:dyDescent="0.25">
      <c r="B71" s="433"/>
      <c r="C71" s="428"/>
      <c r="D71" s="428"/>
      <c r="E71" s="428"/>
      <c r="F71" s="459"/>
      <c r="G71" s="449"/>
      <c r="H71" s="476"/>
      <c r="I71" s="476"/>
      <c r="J71" s="493"/>
      <c r="K71" s="459"/>
      <c r="L71" s="413"/>
      <c r="M71" s="456"/>
      <c r="N71" s="413"/>
      <c r="O71" s="413"/>
      <c r="P71" s="413"/>
      <c r="Q71" s="391"/>
      <c r="R71" s="386"/>
      <c r="S71" s="413"/>
      <c r="T71" s="416"/>
      <c r="U71" s="391"/>
      <c r="V71" s="386"/>
      <c r="W71" s="413"/>
      <c r="X71" s="174" t="s">
        <v>157</v>
      </c>
      <c r="Y71" s="188" t="s">
        <v>152</v>
      </c>
      <c r="Z71" s="185">
        <f>VLOOKUP($X71,vstupy!$B$18:$F$31,MATCH($Y71,vstupy!$B$17:$F$17,0),0)</f>
        <v>0</v>
      </c>
      <c r="AA71" s="121" t="s">
        <v>158</v>
      </c>
      <c r="AB71" s="185">
        <f>VLOOKUP($AA71,vstupy!$B$34:$C$36,2,FALSE)</f>
        <v>0</v>
      </c>
      <c r="AC71" s="185">
        <f t="shared" si="520"/>
        <v>0</v>
      </c>
      <c r="AD71" s="467"/>
      <c r="AE71" s="436"/>
      <c r="AF71" s="358"/>
      <c r="AG71" s="382"/>
      <c r="AH71" s="382"/>
      <c r="AI71" s="382"/>
      <c r="AJ71" s="382"/>
      <c r="AK71" s="382"/>
      <c r="AL71" s="382"/>
      <c r="AM71" s="381"/>
      <c r="AN71" s="382"/>
      <c r="AO71" s="384"/>
      <c r="AP71" s="358"/>
      <c r="AQ71" s="356"/>
      <c r="AR71" s="356"/>
      <c r="AS71" s="356"/>
      <c r="AT71" s="356"/>
      <c r="AU71" s="356"/>
      <c r="AV71" s="356"/>
      <c r="AW71" s="356"/>
      <c r="AX71" s="356"/>
      <c r="AY71" s="356"/>
      <c r="AZ71" s="356"/>
      <c r="BA71" s="356"/>
      <c r="BB71" s="356"/>
      <c r="BC71" s="356"/>
      <c r="BD71" s="356"/>
      <c r="BE71" s="356"/>
      <c r="BF71" s="356"/>
      <c r="BG71" s="356"/>
      <c r="BH71" s="356"/>
      <c r="BI71" s="502"/>
      <c r="BJ71" s="355"/>
      <c r="BK71" s="358"/>
      <c r="BL71" s="356"/>
      <c r="BM71" s="356"/>
      <c r="BN71" s="356"/>
      <c r="BO71" s="356"/>
      <c r="BP71" s="356"/>
      <c r="BQ71" s="356"/>
      <c r="BR71" s="356"/>
      <c r="BS71" s="356"/>
      <c r="BT71" s="357"/>
      <c r="BU71" s="358"/>
      <c r="BV71" s="356"/>
      <c r="BW71" s="356"/>
      <c r="BX71" s="356"/>
      <c r="BY71" s="356"/>
      <c r="BZ71" s="356"/>
      <c r="CA71" s="356"/>
      <c r="CB71" s="356"/>
      <c r="CC71" s="356"/>
      <c r="CD71" s="357"/>
      <c r="CE71" s="395"/>
      <c r="CF71" s="358"/>
      <c r="CG71" s="356"/>
      <c r="CH71" s="356"/>
      <c r="CI71" s="356"/>
      <c r="CJ71" s="357"/>
      <c r="CK71" s="396"/>
      <c r="CL71" s="399"/>
      <c r="CM71" s="358"/>
      <c r="CN71" s="356"/>
      <c r="CO71" s="356"/>
      <c r="CP71" s="356"/>
      <c r="CQ71" s="356"/>
      <c r="CR71" s="356"/>
      <c r="CS71" s="356"/>
      <c r="CT71" s="356"/>
      <c r="CU71" s="356"/>
      <c r="CV71" s="357"/>
      <c r="CW71" s="355"/>
      <c r="CX71" s="355"/>
      <c r="CY71" s="358"/>
      <c r="CZ71" s="356"/>
      <c r="DA71" s="356"/>
      <c r="DB71" s="356"/>
      <c r="DC71" s="356"/>
      <c r="DD71" s="356"/>
      <c r="DE71" s="356"/>
      <c r="DF71" s="356"/>
      <c r="DG71" s="356"/>
      <c r="DH71" s="357"/>
      <c r="DI71" s="352"/>
      <c r="DJ71" s="352"/>
      <c r="DK71" s="393"/>
      <c r="DL71" s="393"/>
      <c r="DM71" s="393"/>
      <c r="DN71" s="393"/>
      <c r="DO71" s="393"/>
      <c r="DP71" s="393"/>
      <c r="DQ71" s="392"/>
      <c r="DR71" s="358"/>
      <c r="DS71" s="356"/>
      <c r="DT71" s="356"/>
      <c r="DU71" s="356"/>
      <c r="DV71" s="357"/>
      <c r="DW71" s="423"/>
      <c r="DX71" s="358"/>
      <c r="DY71" s="356"/>
      <c r="DZ71" s="356"/>
      <c r="EA71" s="356"/>
      <c r="EB71" s="357"/>
      <c r="EC71" s="423"/>
      <c r="ED71" s="424"/>
    </row>
    <row r="72" spans="1:134" ht="12.6" customHeight="1" x14ac:dyDescent="0.25">
      <c r="B72" s="432">
        <f t="shared" ref="B72" si="1155">B69+1</f>
        <v>22</v>
      </c>
      <c r="C72" s="429"/>
      <c r="D72" s="429"/>
      <c r="E72" s="429"/>
      <c r="F72" s="445" t="s">
        <v>212</v>
      </c>
      <c r="G72" s="450"/>
      <c r="H72" s="462" t="str">
        <f t="shared" ref="H72" si="1156">IF($F72="3e)  Skoršia transpozícia  - zavedenie transpozície pred termínom ktorý určuje smernica EÚ. "," ","")</f>
        <v/>
      </c>
      <c r="I72" s="462" t="str">
        <f t="shared" ref="I72" si="1157">IF($F72="3e)  Skoršia transpozícia  - zavedenie transpozície pred termínom ktorý určuje smernica EÚ. ",$H72,"NA")</f>
        <v>NA</v>
      </c>
      <c r="J72" s="494">
        <f>IF(I72&gt;12,1,I72/12)</f>
        <v>1</v>
      </c>
      <c r="K72" s="445"/>
      <c r="L72" s="414"/>
      <c r="M72" s="455">
        <f>IF(L72="N",0,L72)</f>
        <v>0</v>
      </c>
      <c r="N72" s="414" t="s">
        <v>212</v>
      </c>
      <c r="O72" s="414"/>
      <c r="P72" s="414"/>
      <c r="Q72" s="390" t="s">
        <v>36</v>
      </c>
      <c r="R72" s="385">
        <f>VLOOKUP(Q72,vstupy!$B$3:$C$15,2,FALSE)</f>
        <v>0</v>
      </c>
      <c r="S72" s="414"/>
      <c r="T72" s="415"/>
      <c r="U72" s="390" t="s">
        <v>36</v>
      </c>
      <c r="V72" s="385">
        <f>VLOOKUP(U72,vstupy!$B$3:$C$15,2,FALSE)</f>
        <v>0</v>
      </c>
      <c r="W72" s="414"/>
      <c r="X72" s="292" t="s">
        <v>157</v>
      </c>
      <c r="Y72" s="293" t="s">
        <v>152</v>
      </c>
      <c r="Z72" s="294">
        <f>VLOOKUP($X72,vstupy!$B$18:$F$31,MATCH($Y72,vstupy!$B$17:$F$17,0),0)</f>
        <v>0</v>
      </c>
      <c r="AA72" s="295" t="s">
        <v>158</v>
      </c>
      <c r="AB72" s="294">
        <f>VLOOKUP($AA72,vstupy!$B$34:$C$36,2,FALSE)</f>
        <v>0</v>
      </c>
      <c r="AC72" s="294">
        <f t="shared" si="520"/>
        <v>0</v>
      </c>
      <c r="AD72" s="440" t="s">
        <v>36</v>
      </c>
      <c r="AE72" s="434">
        <f>VLOOKUP(AD72,vstupy!$B$3:$C$15,2,FALSE)</f>
        <v>0</v>
      </c>
      <c r="AF72" s="437" t="str">
        <f>IFERROR(IF(M72=0,"N",O72/L72*J72),0)</f>
        <v>N</v>
      </c>
      <c r="AG72" s="381">
        <f>O72*J72</f>
        <v>0</v>
      </c>
      <c r="AH72" s="388">
        <f t="shared" ref="AH72" si="1158">P72*R72*J72</f>
        <v>0</v>
      </c>
      <c r="AI72" s="381">
        <f t="shared" ref="AI72" si="1159">IFERROR(AH72*M72,0)</f>
        <v>0</v>
      </c>
      <c r="AJ72" s="388" t="str">
        <f t="shared" si="177"/>
        <v>N</v>
      </c>
      <c r="AK72" s="381">
        <f t="shared" ref="AK72" si="1160">S72*J72</f>
        <v>0</v>
      </c>
      <c r="AL72" s="381">
        <f>T72*V72*J72</f>
        <v>0</v>
      </c>
      <c r="AM72" s="387">
        <f t="shared" ref="AM72" si="1161">IFERROR(AL72*M72,0)</f>
        <v>0</v>
      </c>
      <c r="AN72" s="381">
        <f t="shared" ref="AN72" si="1162">IF(W72&gt;0,IF(AE72&gt;0,($G$5/160)*(W72/60)*AE72*J72,0),IF(AE72&gt;0,($G$5/160)*((AC72+AC73+AC74)/60)*AE72*J72,0))</f>
        <v>0</v>
      </c>
      <c r="AO72" s="383">
        <f>IFERROR(AN72*M72,0)</f>
        <v>0</v>
      </c>
      <c r="AP72" s="358">
        <f t="shared" ref="AP72" si="1163">IF($N72="In (zvyšuje náklady)",AF72,0)</f>
        <v>0</v>
      </c>
      <c r="AQ72" s="356">
        <f t="shared" ref="AQ72" si="1164">IF($N72="In (zvyšuje náklady)",AG72,0)</f>
        <v>0</v>
      </c>
      <c r="AR72" s="356">
        <f t="shared" ref="AR72" si="1165">IF($N72="In (zvyšuje náklady)",AH72,0)</f>
        <v>0</v>
      </c>
      <c r="AS72" s="356">
        <f t="shared" ref="AS72" si="1166">IF($N72="In (zvyšuje náklady)",AI72,0)</f>
        <v>0</v>
      </c>
      <c r="AT72" s="356">
        <f t="shared" ref="AT72" si="1167">IF($N72="In (zvyšuje náklady)",AJ72,0)</f>
        <v>0</v>
      </c>
      <c r="AU72" s="356">
        <f t="shared" ref="AU72" si="1168">IF($N72="In (zvyšuje náklady)",AK72,0)</f>
        <v>0</v>
      </c>
      <c r="AV72" s="356">
        <f t="shared" ref="AV72" si="1169">IF($N72="In (zvyšuje náklady)",AL72,0)</f>
        <v>0</v>
      </c>
      <c r="AW72" s="356">
        <f t="shared" ref="AW72" si="1170">IF($N72="In (zvyšuje náklady)",AM72,0)</f>
        <v>0</v>
      </c>
      <c r="AX72" s="356">
        <f t="shared" ref="AX72" si="1171">IF($N72="In (zvyšuje náklady)",AN72,0)</f>
        <v>0</v>
      </c>
      <c r="AY72" s="356">
        <f t="shared" ref="AY72" si="1172">IF($N72="In (zvyšuje náklady)",AO72,0)</f>
        <v>0</v>
      </c>
      <c r="AZ72" s="356" t="str">
        <f t="shared" ref="AZ72" si="1173">IF($N72="Out (znižuje náklady)",AF72,"0")</f>
        <v>0</v>
      </c>
      <c r="BA72" s="356" t="str">
        <f t="shared" ref="BA72" si="1174">IF($N72="Out (znižuje náklady)",AG72,"0")</f>
        <v>0</v>
      </c>
      <c r="BB72" s="356" t="str">
        <f t="shared" ref="BB72" si="1175">IF($N72="Out (znižuje náklady)",AH72,"0")</f>
        <v>0</v>
      </c>
      <c r="BC72" s="356" t="str">
        <f t="shared" ref="BC72" si="1176">IF($N72="Out (znižuje náklady)",AI72,"0")</f>
        <v>0</v>
      </c>
      <c r="BD72" s="356" t="str">
        <f t="shared" ref="BD72" si="1177">IF($N72="Out (znižuje náklady)",AJ72,"0")</f>
        <v>0</v>
      </c>
      <c r="BE72" s="356" t="str">
        <f t="shared" ref="BE72" si="1178">IF($N72="Out (znižuje náklady)",AK72,"0")</f>
        <v>0</v>
      </c>
      <c r="BF72" s="356" t="str">
        <f t="shared" ref="BF72" si="1179">IF($N72="Out (znižuje náklady)",AL72,"0")</f>
        <v>0</v>
      </c>
      <c r="BG72" s="356" t="str">
        <f t="shared" ref="BG72" si="1180">IF($N72="Out (znižuje náklady)",AM72,"0")</f>
        <v>0</v>
      </c>
      <c r="BH72" s="356" t="str">
        <f t="shared" ref="BH72" si="1181">IF($N72="Out (znižuje náklady)",AN72,"0")</f>
        <v>0</v>
      </c>
      <c r="BI72" s="502" t="str">
        <f t="shared" ref="BI72" si="1182">IF($N72="Out (znižuje náklady)",AO72,"0")</f>
        <v>0</v>
      </c>
      <c r="BJ72" s="355">
        <f>IF(F72=vstupy!$B$47,0,1)</f>
        <v>1</v>
      </c>
      <c r="BK72" s="358">
        <f t="shared" ref="BK72" si="1183">$BJ72*AP72</f>
        <v>0</v>
      </c>
      <c r="BL72" s="356">
        <f t="shared" ref="BL72" si="1184">$BJ72*AQ72</f>
        <v>0</v>
      </c>
      <c r="BM72" s="356">
        <f t="shared" ref="BM72" si="1185">$BJ72*AR72</f>
        <v>0</v>
      </c>
      <c r="BN72" s="356">
        <f t="shared" ref="BN72" si="1186">$BJ72*AS72</f>
        <v>0</v>
      </c>
      <c r="BO72" s="356">
        <f t="shared" ref="BO72" si="1187">$BJ72*AT72</f>
        <v>0</v>
      </c>
      <c r="BP72" s="356">
        <f t="shared" ref="BP72" si="1188">$BJ72*AU72</f>
        <v>0</v>
      </c>
      <c r="BQ72" s="356">
        <f t="shared" ref="BQ72" si="1189">$BJ72*AV72</f>
        <v>0</v>
      </c>
      <c r="BR72" s="356">
        <f t="shared" ref="BR72" si="1190">$BJ72*AW72</f>
        <v>0</v>
      </c>
      <c r="BS72" s="356">
        <f t="shared" ref="BS72" si="1191">$BJ72*AX72</f>
        <v>0</v>
      </c>
      <c r="BT72" s="357">
        <f t="shared" ref="BT72" si="1192">$BJ72*AY72</f>
        <v>0</v>
      </c>
      <c r="BU72" s="358">
        <f t="shared" ref="BU72" si="1193">$BJ72*AZ72</f>
        <v>0</v>
      </c>
      <c r="BV72" s="356">
        <f t="shared" ref="BV72" si="1194">$BJ72*BA72</f>
        <v>0</v>
      </c>
      <c r="BW72" s="356">
        <f t="shared" ref="BW72" si="1195">$BJ72*BB72</f>
        <v>0</v>
      </c>
      <c r="BX72" s="356">
        <f t="shared" ref="BX72" si="1196">$BJ72*BC72</f>
        <v>0</v>
      </c>
      <c r="BY72" s="356">
        <f t="shared" ref="BY72" si="1197">$BJ72*BD72</f>
        <v>0</v>
      </c>
      <c r="BZ72" s="356">
        <f t="shared" ref="BZ72" si="1198">$BJ72*BE72</f>
        <v>0</v>
      </c>
      <c r="CA72" s="356">
        <f t="shared" ref="CA72" si="1199">$BJ72*BF72</f>
        <v>0</v>
      </c>
      <c r="CB72" s="356">
        <f t="shared" ref="CB72" si="1200">$BJ72*BG72</f>
        <v>0</v>
      </c>
      <c r="CC72" s="356">
        <f t="shared" ref="CC72" si="1201">$BJ72*BH72</f>
        <v>0</v>
      </c>
      <c r="CD72" s="357">
        <f t="shared" ref="CD72" si="1202">$BJ72*BI72</f>
        <v>0</v>
      </c>
      <c r="CE72" s="395">
        <f>IF(N72="Nemení sa",1,0)</f>
        <v>0</v>
      </c>
      <c r="CF72" s="358">
        <f>AG72*$CE72</f>
        <v>0</v>
      </c>
      <c r="CG72" s="356">
        <f>AI72*$CE72</f>
        <v>0</v>
      </c>
      <c r="CH72" s="356">
        <f>AK72*$CE72</f>
        <v>0</v>
      </c>
      <c r="CI72" s="356">
        <f>AM72*$CE72</f>
        <v>0</v>
      </c>
      <c r="CJ72" s="357">
        <f>AO72*$CE72</f>
        <v>0</v>
      </c>
      <c r="CK72" s="396">
        <f t="shared" ref="CK72" si="1203">SUM(CF72:CJ74)</f>
        <v>0</v>
      </c>
      <c r="CL72" s="397">
        <f>IF(F72=vstupy!B$42,"1",0)</f>
        <v>0</v>
      </c>
      <c r="CM72" s="358">
        <f t="shared" ref="CM72:CV72" si="1204">IF($CL72="1",AP72,0)</f>
        <v>0</v>
      </c>
      <c r="CN72" s="356">
        <f t="shared" si="1204"/>
        <v>0</v>
      </c>
      <c r="CO72" s="356">
        <f t="shared" si="1204"/>
        <v>0</v>
      </c>
      <c r="CP72" s="356">
        <f t="shared" si="1204"/>
        <v>0</v>
      </c>
      <c r="CQ72" s="356">
        <f t="shared" si="1204"/>
        <v>0</v>
      </c>
      <c r="CR72" s="356">
        <f t="shared" si="1204"/>
        <v>0</v>
      </c>
      <c r="CS72" s="356">
        <f t="shared" si="1204"/>
        <v>0</v>
      </c>
      <c r="CT72" s="356">
        <f t="shared" si="1204"/>
        <v>0</v>
      </c>
      <c r="CU72" s="356">
        <f t="shared" si="1204"/>
        <v>0</v>
      </c>
      <c r="CV72" s="357">
        <f t="shared" si="1204"/>
        <v>0</v>
      </c>
      <c r="CW72" s="355">
        <f>CP72+CT72+CV72</f>
        <v>0</v>
      </c>
      <c r="CX72" s="355">
        <f t="shared" ref="CX72" si="1205">CN72+CR72</f>
        <v>0</v>
      </c>
      <c r="CY72" s="358">
        <f t="shared" ref="CY72:DH72" si="1206">IF($CL72="1",AZ72,0)</f>
        <v>0</v>
      </c>
      <c r="CZ72" s="356">
        <f t="shared" si="1206"/>
        <v>0</v>
      </c>
      <c r="DA72" s="356">
        <f t="shared" si="1206"/>
        <v>0</v>
      </c>
      <c r="DB72" s="356">
        <f t="shared" si="1206"/>
        <v>0</v>
      </c>
      <c r="DC72" s="356">
        <f t="shared" si="1206"/>
        <v>0</v>
      </c>
      <c r="DD72" s="356">
        <f t="shared" si="1206"/>
        <v>0</v>
      </c>
      <c r="DE72" s="356">
        <f t="shared" si="1206"/>
        <v>0</v>
      </c>
      <c r="DF72" s="356">
        <f t="shared" si="1206"/>
        <v>0</v>
      </c>
      <c r="DG72" s="356">
        <f t="shared" si="1206"/>
        <v>0</v>
      </c>
      <c r="DH72" s="357">
        <f t="shared" si="1206"/>
        <v>0</v>
      </c>
      <c r="DI72" s="352">
        <f>DB72+DF72+DH72</f>
        <v>0</v>
      </c>
      <c r="DJ72" s="352">
        <f t="shared" ref="DJ72" si="1207">CZ72+DD72</f>
        <v>0</v>
      </c>
      <c r="DK72" s="393">
        <f>IF(CE72=0,1,0)</f>
        <v>1</v>
      </c>
      <c r="DL72" s="393">
        <f>IFERROR(IF($AF72="N",AH72+AJ72+AL72+AN72,AF72+AH72+AJ72+AL72+AN72),0)*$DK72</f>
        <v>0</v>
      </c>
      <c r="DM72" s="393">
        <f>(AG72+AI72+AK72+AM72+AO72)*$DK72</f>
        <v>0</v>
      </c>
      <c r="DN72" s="393">
        <f>AS72+AW72+AY72-CW72</f>
        <v>0</v>
      </c>
      <c r="DO72" s="393">
        <f>BC72+BG72+BI72-DI72</f>
        <v>0</v>
      </c>
      <c r="DP72" s="393">
        <f>DN72+DO72</f>
        <v>0</v>
      </c>
      <c r="DQ72" s="392" t="str">
        <f>IF(OR(F72=vstupy!B$40,F72=vstupy!B$41,F72=vstupy!B$42,),"0","1")</f>
        <v>0</v>
      </c>
      <c r="DR72" s="358">
        <f>IF($DQ72="1",AQ72,"0")+CF72</f>
        <v>0</v>
      </c>
      <c r="DS72" s="356">
        <f>IF($DQ72="1",AS72,"0")+CG72</f>
        <v>0</v>
      </c>
      <c r="DT72" s="356">
        <f>IF($DQ72="1",AU72,"0")+CH72</f>
        <v>0</v>
      </c>
      <c r="DU72" s="356">
        <f>IF($DQ72="1",AW72,"0")+CI72</f>
        <v>0</v>
      </c>
      <c r="DV72" s="357">
        <f>IF($DQ72="1",AY72,"0")+CJ72</f>
        <v>0</v>
      </c>
      <c r="DW72" s="423">
        <f t="shared" ref="DW72" si="1208">SUM(DR72:DV74)</f>
        <v>0</v>
      </c>
      <c r="DX72" s="358" t="str">
        <f t="shared" ref="DX72" si="1209">IF($DQ72="1",BA72,"0")</f>
        <v>0</v>
      </c>
      <c r="DY72" s="356" t="str">
        <f t="shared" ref="DY72" si="1210">IF($DQ72="1",BC72,"0")</f>
        <v>0</v>
      </c>
      <c r="DZ72" s="356" t="str">
        <f t="shared" ref="DZ72" si="1211">IF($DQ72="1",BE72,"0")</f>
        <v>0</v>
      </c>
      <c r="EA72" s="356" t="str">
        <f>IF($DQ72="1",BG72,"0")</f>
        <v>0</v>
      </c>
      <c r="EB72" s="357" t="str">
        <f>IF($DQ72="1",BI72,"0")</f>
        <v>0</v>
      </c>
      <c r="EC72" s="423">
        <f t="shared" ref="EC72" si="1212">SUM(DX72:EB74)</f>
        <v>0</v>
      </c>
      <c r="ED72" s="424">
        <f>EC72+DW72</f>
        <v>0</v>
      </c>
    </row>
    <row r="73" spans="1:134" ht="12.6" customHeight="1" x14ac:dyDescent="0.25">
      <c r="B73" s="432"/>
      <c r="C73" s="429"/>
      <c r="D73" s="429"/>
      <c r="E73" s="429"/>
      <c r="F73" s="446"/>
      <c r="G73" s="450"/>
      <c r="H73" s="463"/>
      <c r="I73" s="463"/>
      <c r="J73" s="495"/>
      <c r="K73" s="446"/>
      <c r="L73" s="414"/>
      <c r="M73" s="455"/>
      <c r="N73" s="414"/>
      <c r="O73" s="414"/>
      <c r="P73" s="414"/>
      <c r="Q73" s="390"/>
      <c r="R73" s="385"/>
      <c r="S73" s="414"/>
      <c r="T73" s="415"/>
      <c r="U73" s="390"/>
      <c r="V73" s="385"/>
      <c r="W73" s="414"/>
      <c r="X73" s="292" t="s">
        <v>157</v>
      </c>
      <c r="Y73" s="293" t="s">
        <v>152</v>
      </c>
      <c r="Z73" s="294">
        <f>VLOOKUP($X73,vstupy!$B$18:$F$31,MATCH($Y73,vstupy!$B$17:$F$17,0),0)</f>
        <v>0</v>
      </c>
      <c r="AA73" s="295" t="s">
        <v>158</v>
      </c>
      <c r="AB73" s="294">
        <f>VLOOKUP($AA73,vstupy!$B$34:$C$36,2,FALSE)</f>
        <v>0</v>
      </c>
      <c r="AC73" s="294">
        <f t="shared" si="520"/>
        <v>0</v>
      </c>
      <c r="AD73" s="441"/>
      <c r="AE73" s="435"/>
      <c r="AF73" s="358"/>
      <c r="AG73" s="382"/>
      <c r="AH73" s="382"/>
      <c r="AI73" s="382"/>
      <c r="AJ73" s="382"/>
      <c r="AK73" s="382"/>
      <c r="AL73" s="382"/>
      <c r="AM73" s="389"/>
      <c r="AN73" s="382"/>
      <c r="AO73" s="384"/>
      <c r="AP73" s="358"/>
      <c r="AQ73" s="356"/>
      <c r="AR73" s="356"/>
      <c r="AS73" s="356"/>
      <c r="AT73" s="356"/>
      <c r="AU73" s="356"/>
      <c r="AV73" s="356"/>
      <c r="AW73" s="356"/>
      <c r="AX73" s="356"/>
      <c r="AY73" s="356"/>
      <c r="AZ73" s="356"/>
      <c r="BA73" s="356"/>
      <c r="BB73" s="356"/>
      <c r="BC73" s="356"/>
      <c r="BD73" s="356"/>
      <c r="BE73" s="356"/>
      <c r="BF73" s="356"/>
      <c r="BG73" s="356"/>
      <c r="BH73" s="356"/>
      <c r="BI73" s="502"/>
      <c r="BJ73" s="355"/>
      <c r="BK73" s="358"/>
      <c r="BL73" s="356"/>
      <c r="BM73" s="356"/>
      <c r="BN73" s="356"/>
      <c r="BO73" s="356"/>
      <c r="BP73" s="356"/>
      <c r="BQ73" s="356"/>
      <c r="BR73" s="356"/>
      <c r="BS73" s="356"/>
      <c r="BT73" s="357"/>
      <c r="BU73" s="358"/>
      <c r="BV73" s="356"/>
      <c r="BW73" s="356"/>
      <c r="BX73" s="356"/>
      <c r="BY73" s="356"/>
      <c r="BZ73" s="356"/>
      <c r="CA73" s="356"/>
      <c r="CB73" s="356"/>
      <c r="CC73" s="356"/>
      <c r="CD73" s="357"/>
      <c r="CE73" s="395"/>
      <c r="CF73" s="358"/>
      <c r="CG73" s="356"/>
      <c r="CH73" s="356"/>
      <c r="CI73" s="356"/>
      <c r="CJ73" s="357"/>
      <c r="CK73" s="396"/>
      <c r="CL73" s="398"/>
      <c r="CM73" s="358"/>
      <c r="CN73" s="356"/>
      <c r="CO73" s="356"/>
      <c r="CP73" s="356"/>
      <c r="CQ73" s="356"/>
      <c r="CR73" s="356"/>
      <c r="CS73" s="356"/>
      <c r="CT73" s="356"/>
      <c r="CU73" s="356"/>
      <c r="CV73" s="357"/>
      <c r="CW73" s="355"/>
      <c r="CX73" s="355"/>
      <c r="CY73" s="358"/>
      <c r="CZ73" s="356"/>
      <c r="DA73" s="356"/>
      <c r="DB73" s="356"/>
      <c r="DC73" s="356"/>
      <c r="DD73" s="356"/>
      <c r="DE73" s="356"/>
      <c r="DF73" s="356"/>
      <c r="DG73" s="356"/>
      <c r="DH73" s="357"/>
      <c r="DI73" s="352"/>
      <c r="DJ73" s="352"/>
      <c r="DK73" s="393"/>
      <c r="DL73" s="393"/>
      <c r="DM73" s="393"/>
      <c r="DN73" s="393"/>
      <c r="DO73" s="393"/>
      <c r="DP73" s="393"/>
      <c r="DQ73" s="392"/>
      <c r="DR73" s="358"/>
      <c r="DS73" s="356"/>
      <c r="DT73" s="356"/>
      <c r="DU73" s="356"/>
      <c r="DV73" s="357"/>
      <c r="DW73" s="423"/>
      <c r="DX73" s="358"/>
      <c r="DY73" s="356"/>
      <c r="DZ73" s="356"/>
      <c r="EA73" s="356"/>
      <c r="EB73" s="357"/>
      <c r="EC73" s="423"/>
      <c r="ED73" s="424"/>
    </row>
    <row r="74" spans="1:134" ht="12.6" customHeight="1" x14ac:dyDescent="0.25">
      <c r="B74" s="432"/>
      <c r="C74" s="429"/>
      <c r="D74" s="429"/>
      <c r="E74" s="429"/>
      <c r="F74" s="447"/>
      <c r="G74" s="450"/>
      <c r="H74" s="464"/>
      <c r="I74" s="464"/>
      <c r="J74" s="496"/>
      <c r="K74" s="447"/>
      <c r="L74" s="414"/>
      <c r="M74" s="455"/>
      <c r="N74" s="414"/>
      <c r="O74" s="414"/>
      <c r="P74" s="414"/>
      <c r="Q74" s="390"/>
      <c r="R74" s="385"/>
      <c r="S74" s="414"/>
      <c r="T74" s="415"/>
      <c r="U74" s="390"/>
      <c r="V74" s="385"/>
      <c r="W74" s="414"/>
      <c r="X74" s="292" t="s">
        <v>157</v>
      </c>
      <c r="Y74" s="293" t="s">
        <v>152</v>
      </c>
      <c r="Z74" s="294">
        <f>VLOOKUP($X74,vstupy!$B$18:$F$31,MATCH($Y74,vstupy!$B$17:$F$17,0),0)</f>
        <v>0</v>
      </c>
      <c r="AA74" s="295" t="s">
        <v>158</v>
      </c>
      <c r="AB74" s="294">
        <f>VLOOKUP($AA74,vstupy!$B$34:$C$36,2,FALSE)</f>
        <v>0</v>
      </c>
      <c r="AC74" s="294">
        <f t="shared" si="520"/>
        <v>0</v>
      </c>
      <c r="AD74" s="442"/>
      <c r="AE74" s="436"/>
      <c r="AF74" s="358"/>
      <c r="AG74" s="382"/>
      <c r="AH74" s="382"/>
      <c r="AI74" s="382"/>
      <c r="AJ74" s="382"/>
      <c r="AK74" s="382"/>
      <c r="AL74" s="382"/>
      <c r="AM74" s="381"/>
      <c r="AN74" s="382"/>
      <c r="AO74" s="384"/>
      <c r="AP74" s="358"/>
      <c r="AQ74" s="356"/>
      <c r="AR74" s="356"/>
      <c r="AS74" s="356"/>
      <c r="AT74" s="356"/>
      <c r="AU74" s="356"/>
      <c r="AV74" s="356"/>
      <c r="AW74" s="356"/>
      <c r="AX74" s="356"/>
      <c r="AY74" s="356"/>
      <c r="AZ74" s="356"/>
      <c r="BA74" s="356"/>
      <c r="BB74" s="356"/>
      <c r="BC74" s="356"/>
      <c r="BD74" s="356"/>
      <c r="BE74" s="356"/>
      <c r="BF74" s="356"/>
      <c r="BG74" s="356"/>
      <c r="BH74" s="356"/>
      <c r="BI74" s="502"/>
      <c r="BJ74" s="355"/>
      <c r="BK74" s="358"/>
      <c r="BL74" s="356"/>
      <c r="BM74" s="356"/>
      <c r="BN74" s="356"/>
      <c r="BO74" s="356"/>
      <c r="BP74" s="356"/>
      <c r="BQ74" s="356"/>
      <c r="BR74" s="356"/>
      <c r="BS74" s="356"/>
      <c r="BT74" s="357"/>
      <c r="BU74" s="358"/>
      <c r="BV74" s="356"/>
      <c r="BW74" s="356"/>
      <c r="BX74" s="356"/>
      <c r="BY74" s="356"/>
      <c r="BZ74" s="356"/>
      <c r="CA74" s="356"/>
      <c r="CB74" s="356"/>
      <c r="CC74" s="356"/>
      <c r="CD74" s="357"/>
      <c r="CE74" s="395"/>
      <c r="CF74" s="358"/>
      <c r="CG74" s="356"/>
      <c r="CH74" s="356"/>
      <c r="CI74" s="356"/>
      <c r="CJ74" s="357"/>
      <c r="CK74" s="396"/>
      <c r="CL74" s="399"/>
      <c r="CM74" s="358"/>
      <c r="CN74" s="356"/>
      <c r="CO74" s="356"/>
      <c r="CP74" s="356"/>
      <c r="CQ74" s="356"/>
      <c r="CR74" s="356"/>
      <c r="CS74" s="356"/>
      <c r="CT74" s="356"/>
      <c r="CU74" s="356"/>
      <c r="CV74" s="357"/>
      <c r="CW74" s="355"/>
      <c r="CX74" s="355"/>
      <c r="CY74" s="358"/>
      <c r="CZ74" s="356"/>
      <c r="DA74" s="356"/>
      <c r="DB74" s="356"/>
      <c r="DC74" s="356"/>
      <c r="DD74" s="356"/>
      <c r="DE74" s="356"/>
      <c r="DF74" s="356"/>
      <c r="DG74" s="356"/>
      <c r="DH74" s="357"/>
      <c r="DI74" s="352"/>
      <c r="DJ74" s="352"/>
      <c r="DK74" s="393"/>
      <c r="DL74" s="393"/>
      <c r="DM74" s="393"/>
      <c r="DN74" s="393"/>
      <c r="DO74" s="393"/>
      <c r="DP74" s="393"/>
      <c r="DQ74" s="392"/>
      <c r="DR74" s="358"/>
      <c r="DS74" s="356"/>
      <c r="DT74" s="356"/>
      <c r="DU74" s="356"/>
      <c r="DV74" s="357"/>
      <c r="DW74" s="423"/>
      <c r="DX74" s="358"/>
      <c r="DY74" s="356"/>
      <c r="DZ74" s="356"/>
      <c r="EA74" s="356"/>
      <c r="EB74" s="357"/>
      <c r="EC74" s="423"/>
      <c r="ED74" s="424"/>
    </row>
    <row r="75" spans="1:134" ht="12.6" customHeight="1" x14ac:dyDescent="0.25">
      <c r="B75" s="433">
        <f t="shared" ref="B75" si="1213">B72+1</f>
        <v>23</v>
      </c>
      <c r="C75" s="428"/>
      <c r="D75" s="428"/>
      <c r="E75" s="428"/>
      <c r="F75" s="457" t="s">
        <v>212</v>
      </c>
      <c r="G75" s="449"/>
      <c r="H75" s="474" t="str">
        <f t="shared" ref="H75" si="1214">IF($F75="3e)  Skoršia transpozícia  - zavedenie transpozície pred termínom ktorý určuje smernica EÚ. "," ","")</f>
        <v/>
      </c>
      <c r="I75" s="474" t="str">
        <f t="shared" ref="I75" si="1215">IF($F75="3e)  Skoršia transpozícia  - zavedenie transpozície pred termínom ktorý určuje smernica EÚ. ",$H75,"NA")</f>
        <v>NA</v>
      </c>
      <c r="J75" s="491">
        <f>IF(I75&gt;12,1,I75/12)</f>
        <v>1</v>
      </c>
      <c r="K75" s="457"/>
      <c r="L75" s="413"/>
      <c r="M75" s="456">
        <f>IF(L75="N",0,L75)</f>
        <v>0</v>
      </c>
      <c r="N75" s="413" t="s">
        <v>212</v>
      </c>
      <c r="O75" s="413"/>
      <c r="P75" s="413"/>
      <c r="Q75" s="391" t="s">
        <v>36</v>
      </c>
      <c r="R75" s="386">
        <f>VLOOKUP(Q75,vstupy!$B$3:$C$15,2,FALSE)</f>
        <v>0</v>
      </c>
      <c r="S75" s="413"/>
      <c r="T75" s="416"/>
      <c r="U75" s="391" t="s">
        <v>36</v>
      </c>
      <c r="V75" s="386">
        <f>VLOOKUP(U75,vstupy!$B$3:$C$15,2,FALSE)</f>
        <v>0</v>
      </c>
      <c r="W75" s="413"/>
      <c r="X75" s="174" t="s">
        <v>157</v>
      </c>
      <c r="Y75" s="188" t="s">
        <v>152</v>
      </c>
      <c r="Z75" s="185">
        <f>VLOOKUP($X75,vstupy!$B$18:$F$31,MATCH($Y75,vstupy!$B$17:$F$17,0),0)</f>
        <v>0</v>
      </c>
      <c r="AA75" s="121" t="s">
        <v>158</v>
      </c>
      <c r="AB75" s="185">
        <f>VLOOKUP($AA75,vstupy!$B$34:$C$36,2,FALSE)</f>
        <v>0</v>
      </c>
      <c r="AC75" s="185">
        <f t="shared" si="520"/>
        <v>0</v>
      </c>
      <c r="AD75" s="465" t="s">
        <v>36</v>
      </c>
      <c r="AE75" s="434">
        <f>VLOOKUP(AD75,vstupy!$B$3:$C$15,2,FALSE)</f>
        <v>0</v>
      </c>
      <c r="AF75" s="437" t="str">
        <f>IFERROR(IF(M75=0,"N",O75/L75*J75),0)</f>
        <v>N</v>
      </c>
      <c r="AG75" s="381">
        <f>O75*J75</f>
        <v>0</v>
      </c>
      <c r="AH75" s="388">
        <f t="shared" ref="AH75" si="1216">P75*R75*J75</f>
        <v>0</v>
      </c>
      <c r="AI75" s="381">
        <f t="shared" ref="AI75" si="1217">IFERROR(AH75*M75,0)</f>
        <v>0</v>
      </c>
      <c r="AJ75" s="388" t="str">
        <f t="shared" si="177"/>
        <v>N</v>
      </c>
      <c r="AK75" s="381">
        <f t="shared" ref="AK75" si="1218">S75*J75</f>
        <v>0</v>
      </c>
      <c r="AL75" s="381">
        <f>T75*V75*J75</f>
        <v>0</v>
      </c>
      <c r="AM75" s="387">
        <f t="shared" ref="AM75" si="1219">IFERROR(AL75*M75,0)</f>
        <v>0</v>
      </c>
      <c r="AN75" s="381">
        <f t="shared" ref="AN75" si="1220">IF(W75&gt;0,IF(AE75&gt;0,($G$5/160)*(W75/60)*AE75*J75,0),IF(AE75&gt;0,($G$5/160)*((AC75+AC76+AC77)/60)*AE75*J75,0))</f>
        <v>0</v>
      </c>
      <c r="AO75" s="383">
        <f>IFERROR(AN75*M75,0)</f>
        <v>0</v>
      </c>
      <c r="AP75" s="358">
        <f t="shared" ref="AP75" si="1221">IF($N75="In (zvyšuje náklady)",AF75,0)</f>
        <v>0</v>
      </c>
      <c r="AQ75" s="356">
        <f t="shared" ref="AQ75" si="1222">IF($N75="In (zvyšuje náklady)",AG75,0)</f>
        <v>0</v>
      </c>
      <c r="AR75" s="356">
        <f t="shared" ref="AR75" si="1223">IF($N75="In (zvyšuje náklady)",AH75,0)</f>
        <v>0</v>
      </c>
      <c r="AS75" s="356">
        <f t="shared" ref="AS75" si="1224">IF($N75="In (zvyšuje náklady)",AI75,0)</f>
        <v>0</v>
      </c>
      <c r="AT75" s="356">
        <f t="shared" ref="AT75" si="1225">IF($N75="In (zvyšuje náklady)",AJ75,0)</f>
        <v>0</v>
      </c>
      <c r="AU75" s="356">
        <f t="shared" ref="AU75" si="1226">IF($N75="In (zvyšuje náklady)",AK75,0)</f>
        <v>0</v>
      </c>
      <c r="AV75" s="356">
        <f t="shared" ref="AV75" si="1227">IF($N75="In (zvyšuje náklady)",AL75,0)</f>
        <v>0</v>
      </c>
      <c r="AW75" s="356">
        <f t="shared" ref="AW75" si="1228">IF($N75="In (zvyšuje náklady)",AM75,0)</f>
        <v>0</v>
      </c>
      <c r="AX75" s="356">
        <f t="shared" ref="AX75" si="1229">IF($N75="In (zvyšuje náklady)",AN75,0)</f>
        <v>0</v>
      </c>
      <c r="AY75" s="356">
        <f t="shared" ref="AY75" si="1230">IF($N75="In (zvyšuje náklady)",AO75,0)</f>
        <v>0</v>
      </c>
      <c r="AZ75" s="356" t="str">
        <f t="shared" ref="AZ75" si="1231">IF($N75="Out (znižuje náklady)",AF75,"0")</f>
        <v>0</v>
      </c>
      <c r="BA75" s="356" t="str">
        <f t="shared" ref="BA75" si="1232">IF($N75="Out (znižuje náklady)",AG75,"0")</f>
        <v>0</v>
      </c>
      <c r="BB75" s="356" t="str">
        <f t="shared" ref="BB75" si="1233">IF($N75="Out (znižuje náklady)",AH75,"0")</f>
        <v>0</v>
      </c>
      <c r="BC75" s="356" t="str">
        <f t="shared" ref="BC75" si="1234">IF($N75="Out (znižuje náklady)",AI75,"0")</f>
        <v>0</v>
      </c>
      <c r="BD75" s="356" t="str">
        <f t="shared" ref="BD75" si="1235">IF($N75="Out (znižuje náklady)",AJ75,"0")</f>
        <v>0</v>
      </c>
      <c r="BE75" s="356" t="str">
        <f t="shared" ref="BE75" si="1236">IF($N75="Out (znižuje náklady)",AK75,"0")</f>
        <v>0</v>
      </c>
      <c r="BF75" s="356" t="str">
        <f t="shared" ref="BF75" si="1237">IF($N75="Out (znižuje náklady)",AL75,"0")</f>
        <v>0</v>
      </c>
      <c r="BG75" s="356" t="str">
        <f t="shared" ref="BG75" si="1238">IF($N75="Out (znižuje náklady)",AM75,"0")</f>
        <v>0</v>
      </c>
      <c r="BH75" s="356" t="str">
        <f t="shared" ref="BH75" si="1239">IF($N75="Out (znižuje náklady)",AN75,"0")</f>
        <v>0</v>
      </c>
      <c r="BI75" s="502" t="str">
        <f t="shared" ref="BI75" si="1240">IF($N75="Out (znižuje náklady)",AO75,"0")</f>
        <v>0</v>
      </c>
      <c r="BJ75" s="355">
        <f>IF(F75=vstupy!$B$47,0,1)</f>
        <v>1</v>
      </c>
      <c r="BK75" s="358">
        <f t="shared" ref="BK75" si="1241">$BJ75*AP75</f>
        <v>0</v>
      </c>
      <c r="BL75" s="356">
        <f t="shared" ref="BL75" si="1242">$BJ75*AQ75</f>
        <v>0</v>
      </c>
      <c r="BM75" s="356">
        <f t="shared" ref="BM75" si="1243">$BJ75*AR75</f>
        <v>0</v>
      </c>
      <c r="BN75" s="356">
        <f t="shared" ref="BN75" si="1244">$BJ75*AS75</f>
        <v>0</v>
      </c>
      <c r="BO75" s="356">
        <f t="shared" ref="BO75" si="1245">$BJ75*AT75</f>
        <v>0</v>
      </c>
      <c r="BP75" s="356">
        <f t="shared" ref="BP75" si="1246">$BJ75*AU75</f>
        <v>0</v>
      </c>
      <c r="BQ75" s="356">
        <f t="shared" ref="BQ75" si="1247">$BJ75*AV75</f>
        <v>0</v>
      </c>
      <c r="BR75" s="356">
        <f t="shared" ref="BR75" si="1248">$BJ75*AW75</f>
        <v>0</v>
      </c>
      <c r="BS75" s="356">
        <f t="shared" ref="BS75" si="1249">$BJ75*AX75</f>
        <v>0</v>
      </c>
      <c r="BT75" s="357">
        <f t="shared" ref="BT75" si="1250">$BJ75*AY75</f>
        <v>0</v>
      </c>
      <c r="BU75" s="358">
        <f t="shared" ref="BU75" si="1251">$BJ75*AZ75</f>
        <v>0</v>
      </c>
      <c r="BV75" s="356">
        <f t="shared" ref="BV75" si="1252">$BJ75*BA75</f>
        <v>0</v>
      </c>
      <c r="BW75" s="356">
        <f t="shared" ref="BW75" si="1253">$BJ75*BB75</f>
        <v>0</v>
      </c>
      <c r="BX75" s="356">
        <f t="shared" ref="BX75" si="1254">$BJ75*BC75</f>
        <v>0</v>
      </c>
      <c r="BY75" s="356">
        <f t="shared" ref="BY75" si="1255">$BJ75*BD75</f>
        <v>0</v>
      </c>
      <c r="BZ75" s="356">
        <f t="shared" ref="BZ75" si="1256">$BJ75*BE75</f>
        <v>0</v>
      </c>
      <c r="CA75" s="356">
        <f t="shared" ref="CA75" si="1257">$BJ75*BF75</f>
        <v>0</v>
      </c>
      <c r="CB75" s="356">
        <f t="shared" ref="CB75" si="1258">$BJ75*BG75</f>
        <v>0</v>
      </c>
      <c r="CC75" s="356">
        <f t="shared" ref="CC75" si="1259">$BJ75*BH75</f>
        <v>0</v>
      </c>
      <c r="CD75" s="357">
        <f t="shared" ref="CD75" si="1260">$BJ75*BI75</f>
        <v>0</v>
      </c>
      <c r="CE75" s="395">
        <f>IF(N75="Nemení sa",1,0)</f>
        <v>0</v>
      </c>
      <c r="CF75" s="358">
        <f>AG75*$CE75</f>
        <v>0</v>
      </c>
      <c r="CG75" s="356">
        <f>AI75*$CE75</f>
        <v>0</v>
      </c>
      <c r="CH75" s="356">
        <f>AK75*$CE75</f>
        <v>0</v>
      </c>
      <c r="CI75" s="356">
        <f>AM75*$CE75</f>
        <v>0</v>
      </c>
      <c r="CJ75" s="357">
        <f>AO75*$CE75</f>
        <v>0</v>
      </c>
      <c r="CK75" s="396">
        <f t="shared" ref="CK75" si="1261">SUM(CF75:CJ77)</f>
        <v>0</v>
      </c>
      <c r="CL75" s="397">
        <f>IF(F75=vstupy!B$42,"1",0)</f>
        <v>0</v>
      </c>
      <c r="CM75" s="358">
        <f t="shared" ref="CM75:CV75" si="1262">IF($CL75="1",AP75,0)</f>
        <v>0</v>
      </c>
      <c r="CN75" s="356">
        <f t="shared" si="1262"/>
        <v>0</v>
      </c>
      <c r="CO75" s="356">
        <f t="shared" si="1262"/>
        <v>0</v>
      </c>
      <c r="CP75" s="356">
        <f t="shared" si="1262"/>
        <v>0</v>
      </c>
      <c r="CQ75" s="356">
        <f t="shared" si="1262"/>
        <v>0</v>
      </c>
      <c r="CR75" s="356">
        <f t="shared" si="1262"/>
        <v>0</v>
      </c>
      <c r="CS75" s="356">
        <f t="shared" si="1262"/>
        <v>0</v>
      </c>
      <c r="CT75" s="356">
        <f t="shared" si="1262"/>
        <v>0</v>
      </c>
      <c r="CU75" s="356">
        <f t="shared" si="1262"/>
        <v>0</v>
      </c>
      <c r="CV75" s="357">
        <f t="shared" si="1262"/>
        <v>0</v>
      </c>
      <c r="CW75" s="355">
        <f>CP75+CT75+CV75</f>
        <v>0</v>
      </c>
      <c r="CX75" s="355">
        <f t="shared" ref="CX75" si="1263">CN75+CR75</f>
        <v>0</v>
      </c>
      <c r="CY75" s="358">
        <f t="shared" ref="CY75:DH75" si="1264">IF($CL75="1",AZ75,0)</f>
        <v>0</v>
      </c>
      <c r="CZ75" s="356">
        <f t="shared" si="1264"/>
        <v>0</v>
      </c>
      <c r="DA75" s="356">
        <f t="shared" si="1264"/>
        <v>0</v>
      </c>
      <c r="DB75" s="356">
        <f t="shared" si="1264"/>
        <v>0</v>
      </c>
      <c r="DC75" s="356">
        <f t="shared" si="1264"/>
        <v>0</v>
      </c>
      <c r="DD75" s="356">
        <f t="shared" si="1264"/>
        <v>0</v>
      </c>
      <c r="DE75" s="356">
        <f t="shared" si="1264"/>
        <v>0</v>
      </c>
      <c r="DF75" s="356">
        <f t="shared" si="1264"/>
        <v>0</v>
      </c>
      <c r="DG75" s="356">
        <f t="shared" si="1264"/>
        <v>0</v>
      </c>
      <c r="DH75" s="357">
        <f t="shared" si="1264"/>
        <v>0</v>
      </c>
      <c r="DI75" s="352">
        <f>DB75+DF75+DH75</f>
        <v>0</v>
      </c>
      <c r="DJ75" s="352">
        <f t="shared" ref="DJ75" si="1265">CZ75+DD75</f>
        <v>0</v>
      </c>
      <c r="DK75" s="393">
        <f>IF(CE75=0,1,0)</f>
        <v>1</v>
      </c>
      <c r="DL75" s="393">
        <f>IFERROR(IF($AF75="N",AH75+AJ75+AL75+AN75,AF75+AH75+AJ75+AL75+AN75),0)*$DK75</f>
        <v>0</v>
      </c>
      <c r="DM75" s="393">
        <f>(AG75+AI75+AK75+AM75+AO75)*$DK75</f>
        <v>0</v>
      </c>
      <c r="DN75" s="393">
        <f>AS75+AW75+AY75-CW75</f>
        <v>0</v>
      </c>
      <c r="DO75" s="393">
        <f>BC75+BG75+BI75-DI75</f>
        <v>0</v>
      </c>
      <c r="DP75" s="393">
        <f>DN75+DO75</f>
        <v>0</v>
      </c>
      <c r="DQ75" s="392" t="str">
        <f>IF(OR(F75=vstupy!B$40,F75=vstupy!B$41,F75=vstupy!B$42,),"0","1")</f>
        <v>0</v>
      </c>
      <c r="DR75" s="358">
        <f>IF($DQ75="1",AQ75,"0")+CF75</f>
        <v>0</v>
      </c>
      <c r="DS75" s="356">
        <f>IF($DQ75="1",AS75,"0")+CG75</f>
        <v>0</v>
      </c>
      <c r="DT75" s="356">
        <f>IF($DQ75="1",AU75,"0")+CH75</f>
        <v>0</v>
      </c>
      <c r="DU75" s="356">
        <f>IF($DQ75="1",AW75,"0")+CI75</f>
        <v>0</v>
      </c>
      <c r="DV75" s="357">
        <f>IF($DQ75="1",AY75,"0")+CJ75</f>
        <v>0</v>
      </c>
      <c r="DW75" s="423">
        <f t="shared" ref="DW75" si="1266">SUM(DR75:DV77)</f>
        <v>0</v>
      </c>
      <c r="DX75" s="358" t="str">
        <f t="shared" ref="DX75" si="1267">IF($DQ75="1",BA75,"0")</f>
        <v>0</v>
      </c>
      <c r="DY75" s="356" t="str">
        <f t="shared" ref="DY75" si="1268">IF($DQ75="1",BC75,"0")</f>
        <v>0</v>
      </c>
      <c r="DZ75" s="356" t="str">
        <f t="shared" ref="DZ75" si="1269">IF($DQ75="1",BE75,"0")</f>
        <v>0</v>
      </c>
      <c r="EA75" s="356" t="str">
        <f>IF($DQ75="1",BG75,"0")</f>
        <v>0</v>
      </c>
      <c r="EB75" s="357" t="str">
        <f>IF($DQ75="1",BI75,"0")</f>
        <v>0</v>
      </c>
      <c r="EC75" s="423">
        <f t="shared" ref="EC75" si="1270">SUM(DX75:EB77)</f>
        <v>0</v>
      </c>
      <c r="ED75" s="424">
        <f>EC75+DW75</f>
        <v>0</v>
      </c>
    </row>
    <row r="76" spans="1:134" ht="12.6" customHeight="1" x14ac:dyDescent="0.25">
      <c r="B76" s="433"/>
      <c r="C76" s="428"/>
      <c r="D76" s="428"/>
      <c r="E76" s="428"/>
      <c r="F76" s="458"/>
      <c r="G76" s="449"/>
      <c r="H76" s="475"/>
      <c r="I76" s="475"/>
      <c r="J76" s="492"/>
      <c r="K76" s="458"/>
      <c r="L76" s="413"/>
      <c r="M76" s="456"/>
      <c r="N76" s="413"/>
      <c r="O76" s="413"/>
      <c r="P76" s="413"/>
      <c r="Q76" s="391"/>
      <c r="R76" s="386"/>
      <c r="S76" s="413"/>
      <c r="T76" s="416"/>
      <c r="U76" s="391"/>
      <c r="V76" s="386"/>
      <c r="W76" s="413"/>
      <c r="X76" s="174" t="s">
        <v>157</v>
      </c>
      <c r="Y76" s="188" t="s">
        <v>152</v>
      </c>
      <c r="Z76" s="185">
        <f>VLOOKUP($X76,vstupy!$B$18:$F$31,MATCH($Y76,vstupy!$B$17:$F$17,0),0)</f>
        <v>0</v>
      </c>
      <c r="AA76" s="121" t="s">
        <v>158</v>
      </c>
      <c r="AB76" s="185">
        <f>VLOOKUP($AA76,vstupy!$B$34:$C$36,2,FALSE)</f>
        <v>0</v>
      </c>
      <c r="AC76" s="185">
        <f t="shared" si="520"/>
        <v>0</v>
      </c>
      <c r="AD76" s="466"/>
      <c r="AE76" s="435"/>
      <c r="AF76" s="358"/>
      <c r="AG76" s="382"/>
      <c r="AH76" s="382"/>
      <c r="AI76" s="382"/>
      <c r="AJ76" s="382"/>
      <c r="AK76" s="382"/>
      <c r="AL76" s="382"/>
      <c r="AM76" s="389"/>
      <c r="AN76" s="382"/>
      <c r="AO76" s="384"/>
      <c r="AP76" s="358"/>
      <c r="AQ76" s="356"/>
      <c r="AR76" s="356"/>
      <c r="AS76" s="356"/>
      <c r="AT76" s="356"/>
      <c r="AU76" s="356"/>
      <c r="AV76" s="356"/>
      <c r="AW76" s="356"/>
      <c r="AX76" s="356"/>
      <c r="AY76" s="356"/>
      <c r="AZ76" s="356"/>
      <c r="BA76" s="356"/>
      <c r="BB76" s="356"/>
      <c r="BC76" s="356"/>
      <c r="BD76" s="356"/>
      <c r="BE76" s="356"/>
      <c r="BF76" s="356"/>
      <c r="BG76" s="356"/>
      <c r="BH76" s="356"/>
      <c r="BI76" s="502"/>
      <c r="BJ76" s="355"/>
      <c r="BK76" s="358"/>
      <c r="BL76" s="356"/>
      <c r="BM76" s="356"/>
      <c r="BN76" s="356"/>
      <c r="BO76" s="356"/>
      <c r="BP76" s="356"/>
      <c r="BQ76" s="356"/>
      <c r="BR76" s="356"/>
      <c r="BS76" s="356"/>
      <c r="BT76" s="357"/>
      <c r="BU76" s="358"/>
      <c r="BV76" s="356"/>
      <c r="BW76" s="356"/>
      <c r="BX76" s="356"/>
      <c r="BY76" s="356"/>
      <c r="BZ76" s="356"/>
      <c r="CA76" s="356"/>
      <c r="CB76" s="356"/>
      <c r="CC76" s="356"/>
      <c r="CD76" s="357"/>
      <c r="CE76" s="395"/>
      <c r="CF76" s="358"/>
      <c r="CG76" s="356"/>
      <c r="CH76" s="356"/>
      <c r="CI76" s="356"/>
      <c r="CJ76" s="357"/>
      <c r="CK76" s="396"/>
      <c r="CL76" s="398"/>
      <c r="CM76" s="358"/>
      <c r="CN76" s="356"/>
      <c r="CO76" s="356"/>
      <c r="CP76" s="356"/>
      <c r="CQ76" s="356"/>
      <c r="CR76" s="356"/>
      <c r="CS76" s="356"/>
      <c r="CT76" s="356"/>
      <c r="CU76" s="356"/>
      <c r="CV76" s="357"/>
      <c r="CW76" s="355"/>
      <c r="CX76" s="355"/>
      <c r="CY76" s="358"/>
      <c r="CZ76" s="356"/>
      <c r="DA76" s="356"/>
      <c r="DB76" s="356"/>
      <c r="DC76" s="356"/>
      <c r="DD76" s="356"/>
      <c r="DE76" s="356"/>
      <c r="DF76" s="356"/>
      <c r="DG76" s="356"/>
      <c r="DH76" s="357"/>
      <c r="DI76" s="352"/>
      <c r="DJ76" s="352"/>
      <c r="DK76" s="393"/>
      <c r="DL76" s="393"/>
      <c r="DM76" s="393"/>
      <c r="DN76" s="393"/>
      <c r="DO76" s="393"/>
      <c r="DP76" s="393"/>
      <c r="DQ76" s="392"/>
      <c r="DR76" s="358"/>
      <c r="DS76" s="356"/>
      <c r="DT76" s="356"/>
      <c r="DU76" s="356"/>
      <c r="DV76" s="357"/>
      <c r="DW76" s="423"/>
      <c r="DX76" s="358"/>
      <c r="DY76" s="356"/>
      <c r="DZ76" s="356"/>
      <c r="EA76" s="356"/>
      <c r="EB76" s="357"/>
      <c r="EC76" s="423"/>
      <c r="ED76" s="424"/>
    </row>
    <row r="77" spans="1:134" ht="12.6" customHeight="1" x14ac:dyDescent="0.25">
      <c r="B77" s="433"/>
      <c r="C77" s="428"/>
      <c r="D77" s="428"/>
      <c r="E77" s="428"/>
      <c r="F77" s="459"/>
      <c r="G77" s="449"/>
      <c r="H77" s="476"/>
      <c r="I77" s="476"/>
      <c r="J77" s="493"/>
      <c r="K77" s="459"/>
      <c r="L77" s="413"/>
      <c r="M77" s="456"/>
      <c r="N77" s="413"/>
      <c r="O77" s="413"/>
      <c r="P77" s="413"/>
      <c r="Q77" s="391"/>
      <c r="R77" s="386"/>
      <c r="S77" s="413"/>
      <c r="T77" s="416"/>
      <c r="U77" s="391"/>
      <c r="V77" s="386"/>
      <c r="W77" s="413"/>
      <c r="X77" s="174" t="s">
        <v>157</v>
      </c>
      <c r="Y77" s="188" t="s">
        <v>152</v>
      </c>
      <c r="Z77" s="185">
        <f>VLOOKUP($X77,vstupy!$B$18:$F$31,MATCH($Y77,vstupy!$B$17:$F$17,0),0)</f>
        <v>0</v>
      </c>
      <c r="AA77" s="121" t="s">
        <v>158</v>
      </c>
      <c r="AB77" s="185">
        <f>VLOOKUP($AA77,vstupy!$B$34:$C$36,2,FALSE)</f>
        <v>0</v>
      </c>
      <c r="AC77" s="185">
        <f t="shared" ref="AC77:AC140" si="1271">Z77+AB77</f>
        <v>0</v>
      </c>
      <c r="AD77" s="467"/>
      <c r="AE77" s="436"/>
      <c r="AF77" s="358"/>
      <c r="AG77" s="382"/>
      <c r="AH77" s="382"/>
      <c r="AI77" s="382"/>
      <c r="AJ77" s="382"/>
      <c r="AK77" s="382"/>
      <c r="AL77" s="382"/>
      <c r="AM77" s="381"/>
      <c r="AN77" s="382"/>
      <c r="AO77" s="384"/>
      <c r="AP77" s="358"/>
      <c r="AQ77" s="356"/>
      <c r="AR77" s="356"/>
      <c r="AS77" s="356"/>
      <c r="AT77" s="356"/>
      <c r="AU77" s="356"/>
      <c r="AV77" s="356"/>
      <c r="AW77" s="356"/>
      <c r="AX77" s="356"/>
      <c r="AY77" s="356"/>
      <c r="AZ77" s="356"/>
      <c r="BA77" s="356"/>
      <c r="BB77" s="356"/>
      <c r="BC77" s="356"/>
      <c r="BD77" s="356"/>
      <c r="BE77" s="356"/>
      <c r="BF77" s="356"/>
      <c r="BG77" s="356"/>
      <c r="BH77" s="356"/>
      <c r="BI77" s="502"/>
      <c r="BJ77" s="355"/>
      <c r="BK77" s="358"/>
      <c r="BL77" s="356"/>
      <c r="BM77" s="356"/>
      <c r="BN77" s="356"/>
      <c r="BO77" s="356"/>
      <c r="BP77" s="356"/>
      <c r="BQ77" s="356"/>
      <c r="BR77" s="356"/>
      <c r="BS77" s="356"/>
      <c r="BT77" s="357"/>
      <c r="BU77" s="358"/>
      <c r="BV77" s="356"/>
      <c r="BW77" s="356"/>
      <c r="BX77" s="356"/>
      <c r="BY77" s="356"/>
      <c r="BZ77" s="356"/>
      <c r="CA77" s="356"/>
      <c r="CB77" s="356"/>
      <c r="CC77" s="356"/>
      <c r="CD77" s="357"/>
      <c r="CE77" s="395"/>
      <c r="CF77" s="358"/>
      <c r="CG77" s="356"/>
      <c r="CH77" s="356"/>
      <c r="CI77" s="356"/>
      <c r="CJ77" s="357"/>
      <c r="CK77" s="396"/>
      <c r="CL77" s="399"/>
      <c r="CM77" s="358"/>
      <c r="CN77" s="356"/>
      <c r="CO77" s="356"/>
      <c r="CP77" s="356"/>
      <c r="CQ77" s="356"/>
      <c r="CR77" s="356"/>
      <c r="CS77" s="356"/>
      <c r="CT77" s="356"/>
      <c r="CU77" s="356"/>
      <c r="CV77" s="357"/>
      <c r="CW77" s="355"/>
      <c r="CX77" s="355"/>
      <c r="CY77" s="358"/>
      <c r="CZ77" s="356"/>
      <c r="DA77" s="356"/>
      <c r="DB77" s="356"/>
      <c r="DC77" s="356"/>
      <c r="DD77" s="356"/>
      <c r="DE77" s="356"/>
      <c r="DF77" s="356"/>
      <c r="DG77" s="356"/>
      <c r="DH77" s="357"/>
      <c r="DI77" s="352"/>
      <c r="DJ77" s="352"/>
      <c r="DK77" s="393"/>
      <c r="DL77" s="393"/>
      <c r="DM77" s="393"/>
      <c r="DN77" s="393"/>
      <c r="DO77" s="393"/>
      <c r="DP77" s="393"/>
      <c r="DQ77" s="392"/>
      <c r="DR77" s="358"/>
      <c r="DS77" s="356"/>
      <c r="DT77" s="356"/>
      <c r="DU77" s="356"/>
      <c r="DV77" s="357"/>
      <c r="DW77" s="423"/>
      <c r="DX77" s="358"/>
      <c r="DY77" s="356"/>
      <c r="DZ77" s="356"/>
      <c r="EA77" s="356"/>
      <c r="EB77" s="357"/>
      <c r="EC77" s="423"/>
      <c r="ED77" s="424"/>
    </row>
    <row r="78" spans="1:134" ht="12.6" customHeight="1" x14ac:dyDescent="0.25">
      <c r="B78" s="432">
        <f t="shared" ref="B78" si="1272">B75+1</f>
        <v>24</v>
      </c>
      <c r="C78" s="429"/>
      <c r="D78" s="429"/>
      <c r="E78" s="429"/>
      <c r="F78" s="445" t="s">
        <v>212</v>
      </c>
      <c r="G78" s="450"/>
      <c r="H78" s="462" t="str">
        <f t="shared" ref="H78" si="1273">IF($F78="3e)  Skoršia transpozícia  - zavedenie transpozície pred termínom ktorý určuje smernica EÚ. "," ","")</f>
        <v/>
      </c>
      <c r="I78" s="462" t="str">
        <f t="shared" ref="I78" si="1274">IF($F78="3e)  Skoršia transpozícia  - zavedenie transpozície pred termínom ktorý určuje smernica EÚ. ",$H78,"NA")</f>
        <v>NA</v>
      </c>
      <c r="J78" s="494">
        <f>IF(I78&gt;12,1,I78/12)</f>
        <v>1</v>
      </c>
      <c r="K78" s="445"/>
      <c r="L78" s="414"/>
      <c r="M78" s="455">
        <f>IF(L78="N",0,L78)</f>
        <v>0</v>
      </c>
      <c r="N78" s="414" t="s">
        <v>212</v>
      </c>
      <c r="O78" s="414"/>
      <c r="P78" s="414"/>
      <c r="Q78" s="390" t="s">
        <v>36</v>
      </c>
      <c r="R78" s="385">
        <f>VLOOKUP(Q78,vstupy!$B$3:$C$15,2,FALSE)</f>
        <v>0</v>
      </c>
      <c r="S78" s="414"/>
      <c r="T78" s="415"/>
      <c r="U78" s="390" t="s">
        <v>36</v>
      </c>
      <c r="V78" s="385">
        <f>VLOOKUP(U78,vstupy!$B$3:$C$15,2,FALSE)</f>
        <v>0</v>
      </c>
      <c r="W78" s="414"/>
      <c r="X78" s="292" t="s">
        <v>157</v>
      </c>
      <c r="Y78" s="293" t="s">
        <v>152</v>
      </c>
      <c r="Z78" s="294">
        <f>VLOOKUP($X78,vstupy!$B$18:$F$31,MATCH($Y78,vstupy!$B$17:$F$17,0),0)</f>
        <v>0</v>
      </c>
      <c r="AA78" s="295" t="s">
        <v>158</v>
      </c>
      <c r="AB78" s="294">
        <f>VLOOKUP($AA78,vstupy!$B$34:$C$36,2,FALSE)</f>
        <v>0</v>
      </c>
      <c r="AC78" s="294">
        <f t="shared" si="1271"/>
        <v>0</v>
      </c>
      <c r="AD78" s="440" t="s">
        <v>36</v>
      </c>
      <c r="AE78" s="434">
        <f>VLOOKUP(AD78,vstupy!$B$3:$C$15,2,FALSE)</f>
        <v>0</v>
      </c>
      <c r="AF78" s="437" t="str">
        <f>IFERROR(IF(M78=0,"N",O78/L78*J78),0)</f>
        <v>N</v>
      </c>
      <c r="AG78" s="381">
        <f>O78*J78</f>
        <v>0</v>
      </c>
      <c r="AH78" s="388">
        <f t="shared" ref="AH78" si="1275">P78*R78*J78</f>
        <v>0</v>
      </c>
      <c r="AI78" s="381">
        <f t="shared" ref="AI78" si="1276">IFERROR(AH78*M78,0)</f>
        <v>0</v>
      </c>
      <c r="AJ78" s="388" t="str">
        <f t="shared" si="177"/>
        <v>N</v>
      </c>
      <c r="AK78" s="381">
        <f t="shared" ref="AK78" si="1277">S78*J78</f>
        <v>0</v>
      </c>
      <c r="AL78" s="381">
        <f>T78*V78*J78</f>
        <v>0</v>
      </c>
      <c r="AM78" s="387">
        <f t="shared" ref="AM78" si="1278">IFERROR(AL78*M78,0)</f>
        <v>0</v>
      </c>
      <c r="AN78" s="381">
        <f t="shared" ref="AN78" si="1279">IF(W78&gt;0,IF(AE78&gt;0,($G$5/160)*(W78/60)*AE78*J78,0),IF(AE78&gt;0,($G$5/160)*((AC78+AC79+AC80)/60)*AE78*J78,0))</f>
        <v>0</v>
      </c>
      <c r="AO78" s="383">
        <f>IFERROR(AN78*M78,0)</f>
        <v>0</v>
      </c>
      <c r="AP78" s="358">
        <f t="shared" ref="AP78" si="1280">IF($N78="In (zvyšuje náklady)",AF78,0)</f>
        <v>0</v>
      </c>
      <c r="AQ78" s="356">
        <f t="shared" ref="AQ78" si="1281">IF($N78="In (zvyšuje náklady)",AG78,0)</f>
        <v>0</v>
      </c>
      <c r="AR78" s="356">
        <f t="shared" ref="AR78" si="1282">IF($N78="In (zvyšuje náklady)",AH78,0)</f>
        <v>0</v>
      </c>
      <c r="AS78" s="356">
        <f t="shared" ref="AS78" si="1283">IF($N78="In (zvyšuje náklady)",AI78,0)</f>
        <v>0</v>
      </c>
      <c r="AT78" s="356">
        <f t="shared" ref="AT78" si="1284">IF($N78="In (zvyšuje náklady)",AJ78,0)</f>
        <v>0</v>
      </c>
      <c r="AU78" s="356">
        <f t="shared" ref="AU78" si="1285">IF($N78="In (zvyšuje náklady)",AK78,0)</f>
        <v>0</v>
      </c>
      <c r="AV78" s="356">
        <f t="shared" ref="AV78" si="1286">IF($N78="In (zvyšuje náklady)",AL78,0)</f>
        <v>0</v>
      </c>
      <c r="AW78" s="356">
        <f t="shared" ref="AW78" si="1287">IF($N78="In (zvyšuje náklady)",AM78,0)</f>
        <v>0</v>
      </c>
      <c r="AX78" s="356">
        <f t="shared" ref="AX78" si="1288">IF($N78="In (zvyšuje náklady)",AN78,0)</f>
        <v>0</v>
      </c>
      <c r="AY78" s="356">
        <f t="shared" ref="AY78" si="1289">IF($N78="In (zvyšuje náklady)",AO78,0)</f>
        <v>0</v>
      </c>
      <c r="AZ78" s="356" t="str">
        <f t="shared" ref="AZ78" si="1290">IF($N78="Out (znižuje náklady)",AF78,"0")</f>
        <v>0</v>
      </c>
      <c r="BA78" s="356" t="str">
        <f t="shared" ref="BA78" si="1291">IF($N78="Out (znižuje náklady)",AG78,"0")</f>
        <v>0</v>
      </c>
      <c r="BB78" s="356" t="str">
        <f t="shared" ref="BB78" si="1292">IF($N78="Out (znižuje náklady)",AH78,"0")</f>
        <v>0</v>
      </c>
      <c r="BC78" s="356" t="str">
        <f t="shared" ref="BC78" si="1293">IF($N78="Out (znižuje náklady)",AI78,"0")</f>
        <v>0</v>
      </c>
      <c r="BD78" s="356" t="str">
        <f t="shared" ref="BD78" si="1294">IF($N78="Out (znižuje náklady)",AJ78,"0")</f>
        <v>0</v>
      </c>
      <c r="BE78" s="356" t="str">
        <f t="shared" ref="BE78" si="1295">IF($N78="Out (znižuje náklady)",AK78,"0")</f>
        <v>0</v>
      </c>
      <c r="BF78" s="356" t="str">
        <f t="shared" ref="BF78" si="1296">IF($N78="Out (znižuje náklady)",AL78,"0")</f>
        <v>0</v>
      </c>
      <c r="BG78" s="356" t="str">
        <f t="shared" ref="BG78" si="1297">IF($N78="Out (znižuje náklady)",AM78,"0")</f>
        <v>0</v>
      </c>
      <c r="BH78" s="356" t="str">
        <f t="shared" ref="BH78" si="1298">IF($N78="Out (znižuje náklady)",AN78,"0")</f>
        <v>0</v>
      </c>
      <c r="BI78" s="502" t="str">
        <f t="shared" ref="BI78" si="1299">IF($N78="Out (znižuje náklady)",AO78,"0")</f>
        <v>0</v>
      </c>
      <c r="BJ78" s="355">
        <f>IF(F78=vstupy!$B$47,0,1)</f>
        <v>1</v>
      </c>
      <c r="BK78" s="358">
        <f t="shared" ref="BK78" si="1300">$BJ78*AP78</f>
        <v>0</v>
      </c>
      <c r="BL78" s="356">
        <f t="shared" ref="BL78" si="1301">$BJ78*AQ78</f>
        <v>0</v>
      </c>
      <c r="BM78" s="356">
        <f t="shared" ref="BM78" si="1302">$BJ78*AR78</f>
        <v>0</v>
      </c>
      <c r="BN78" s="356">
        <f t="shared" ref="BN78" si="1303">$BJ78*AS78</f>
        <v>0</v>
      </c>
      <c r="BO78" s="356">
        <f t="shared" ref="BO78" si="1304">$BJ78*AT78</f>
        <v>0</v>
      </c>
      <c r="BP78" s="356">
        <f t="shared" ref="BP78" si="1305">$BJ78*AU78</f>
        <v>0</v>
      </c>
      <c r="BQ78" s="356">
        <f t="shared" ref="BQ78" si="1306">$BJ78*AV78</f>
        <v>0</v>
      </c>
      <c r="BR78" s="356">
        <f t="shared" ref="BR78" si="1307">$BJ78*AW78</f>
        <v>0</v>
      </c>
      <c r="BS78" s="356">
        <f t="shared" ref="BS78" si="1308">$BJ78*AX78</f>
        <v>0</v>
      </c>
      <c r="BT78" s="357">
        <f t="shared" ref="BT78" si="1309">$BJ78*AY78</f>
        <v>0</v>
      </c>
      <c r="BU78" s="358">
        <f t="shared" ref="BU78" si="1310">$BJ78*AZ78</f>
        <v>0</v>
      </c>
      <c r="BV78" s="356">
        <f t="shared" ref="BV78" si="1311">$BJ78*BA78</f>
        <v>0</v>
      </c>
      <c r="BW78" s="356">
        <f t="shared" ref="BW78" si="1312">$BJ78*BB78</f>
        <v>0</v>
      </c>
      <c r="BX78" s="356">
        <f t="shared" ref="BX78" si="1313">$BJ78*BC78</f>
        <v>0</v>
      </c>
      <c r="BY78" s="356">
        <f t="shared" ref="BY78" si="1314">$BJ78*BD78</f>
        <v>0</v>
      </c>
      <c r="BZ78" s="356">
        <f t="shared" ref="BZ78" si="1315">$BJ78*BE78</f>
        <v>0</v>
      </c>
      <c r="CA78" s="356">
        <f t="shared" ref="CA78" si="1316">$BJ78*BF78</f>
        <v>0</v>
      </c>
      <c r="CB78" s="356">
        <f t="shared" ref="CB78" si="1317">$BJ78*BG78</f>
        <v>0</v>
      </c>
      <c r="CC78" s="356">
        <f t="shared" ref="CC78" si="1318">$BJ78*BH78</f>
        <v>0</v>
      </c>
      <c r="CD78" s="357">
        <f t="shared" ref="CD78" si="1319">$BJ78*BI78</f>
        <v>0</v>
      </c>
      <c r="CE78" s="395">
        <f>IF(N78="Nemení sa",1,0)</f>
        <v>0</v>
      </c>
      <c r="CF78" s="358">
        <f>AG78*$CE78</f>
        <v>0</v>
      </c>
      <c r="CG78" s="356">
        <f>AI78*$CE78</f>
        <v>0</v>
      </c>
      <c r="CH78" s="356">
        <f>AK78*$CE78</f>
        <v>0</v>
      </c>
      <c r="CI78" s="356">
        <f>AM78*$CE78</f>
        <v>0</v>
      </c>
      <c r="CJ78" s="357">
        <f>AO78*$CE78</f>
        <v>0</v>
      </c>
      <c r="CK78" s="396">
        <f t="shared" ref="CK78" si="1320">SUM(CF78:CJ80)</f>
        <v>0</v>
      </c>
      <c r="CL78" s="397">
        <f>IF(F78=vstupy!B$42,"1",0)</f>
        <v>0</v>
      </c>
      <c r="CM78" s="358">
        <f t="shared" ref="CM78:CV78" si="1321">IF($CL78="1",AP78,0)</f>
        <v>0</v>
      </c>
      <c r="CN78" s="356">
        <f t="shared" si="1321"/>
        <v>0</v>
      </c>
      <c r="CO78" s="356">
        <f t="shared" si="1321"/>
        <v>0</v>
      </c>
      <c r="CP78" s="356">
        <f t="shared" si="1321"/>
        <v>0</v>
      </c>
      <c r="CQ78" s="356">
        <f t="shared" si="1321"/>
        <v>0</v>
      </c>
      <c r="CR78" s="356">
        <f t="shared" si="1321"/>
        <v>0</v>
      </c>
      <c r="CS78" s="356">
        <f t="shared" si="1321"/>
        <v>0</v>
      </c>
      <c r="CT78" s="356">
        <f t="shared" si="1321"/>
        <v>0</v>
      </c>
      <c r="CU78" s="356">
        <f t="shared" si="1321"/>
        <v>0</v>
      </c>
      <c r="CV78" s="357">
        <f t="shared" si="1321"/>
        <v>0</v>
      </c>
      <c r="CW78" s="355">
        <f>CP78+CT78+CV78</f>
        <v>0</v>
      </c>
      <c r="CX78" s="355">
        <f t="shared" ref="CX78" si="1322">CN78+CR78</f>
        <v>0</v>
      </c>
      <c r="CY78" s="358">
        <f t="shared" ref="CY78:DH78" si="1323">IF($CL78="1",AZ78,0)</f>
        <v>0</v>
      </c>
      <c r="CZ78" s="356">
        <f t="shared" si="1323"/>
        <v>0</v>
      </c>
      <c r="DA78" s="356">
        <f t="shared" si="1323"/>
        <v>0</v>
      </c>
      <c r="DB78" s="356">
        <f t="shared" si="1323"/>
        <v>0</v>
      </c>
      <c r="DC78" s="356">
        <f t="shared" si="1323"/>
        <v>0</v>
      </c>
      <c r="DD78" s="356">
        <f t="shared" si="1323"/>
        <v>0</v>
      </c>
      <c r="DE78" s="356">
        <f t="shared" si="1323"/>
        <v>0</v>
      </c>
      <c r="DF78" s="356">
        <f t="shared" si="1323"/>
        <v>0</v>
      </c>
      <c r="DG78" s="356">
        <f t="shared" si="1323"/>
        <v>0</v>
      </c>
      <c r="DH78" s="357">
        <f t="shared" si="1323"/>
        <v>0</v>
      </c>
      <c r="DI78" s="352">
        <f>DB78+DF78+DH78</f>
        <v>0</v>
      </c>
      <c r="DJ78" s="352">
        <f t="shared" ref="DJ78" si="1324">CZ78+DD78</f>
        <v>0</v>
      </c>
      <c r="DK78" s="393">
        <f>IF(CE78=0,1,0)</f>
        <v>1</v>
      </c>
      <c r="DL78" s="393">
        <f>IFERROR(IF($AF78="N",AH78+AJ78+AL78+AN78,AF78+AH78+AJ78+AL78+AN78),0)*$DK78</f>
        <v>0</v>
      </c>
      <c r="DM78" s="393">
        <f>(AG78+AI78+AK78+AM78+AO78)*$DK78</f>
        <v>0</v>
      </c>
      <c r="DN78" s="393">
        <f>AS78+AW78+AY78-CW78</f>
        <v>0</v>
      </c>
      <c r="DO78" s="393">
        <f>BC78+BG78+BI78-DI78</f>
        <v>0</v>
      </c>
      <c r="DP78" s="393">
        <f>DN78+DO78</f>
        <v>0</v>
      </c>
      <c r="DQ78" s="392" t="str">
        <f>IF(OR(F78=vstupy!B$40,F78=vstupy!B$41,F78=vstupy!B$42,),"0","1")</f>
        <v>0</v>
      </c>
      <c r="DR78" s="358">
        <f>IF($DQ78="1",AQ78,"0")+CF78</f>
        <v>0</v>
      </c>
      <c r="DS78" s="356">
        <f>IF($DQ78="1",AS78,"0")+CG78</f>
        <v>0</v>
      </c>
      <c r="DT78" s="356">
        <f>IF($DQ78="1",AU78,"0")+CH78</f>
        <v>0</v>
      </c>
      <c r="DU78" s="356">
        <f>IF($DQ78="1",AW78,"0")+CI78</f>
        <v>0</v>
      </c>
      <c r="DV78" s="357">
        <f>IF($DQ78="1",AY78,"0")+CJ78</f>
        <v>0</v>
      </c>
      <c r="DW78" s="423">
        <f t="shared" ref="DW78" si="1325">SUM(DR78:DV80)</f>
        <v>0</v>
      </c>
      <c r="DX78" s="358" t="str">
        <f t="shared" ref="DX78" si="1326">IF($DQ78="1",BA78,"0")</f>
        <v>0</v>
      </c>
      <c r="DY78" s="356" t="str">
        <f t="shared" ref="DY78" si="1327">IF($DQ78="1",BC78,"0")</f>
        <v>0</v>
      </c>
      <c r="DZ78" s="356" t="str">
        <f t="shared" ref="DZ78" si="1328">IF($DQ78="1",BE78,"0")</f>
        <v>0</v>
      </c>
      <c r="EA78" s="356" t="str">
        <f>IF($DQ78="1",BG78,"0")</f>
        <v>0</v>
      </c>
      <c r="EB78" s="357" t="str">
        <f>IF($DQ78="1",BI78,"0")</f>
        <v>0</v>
      </c>
      <c r="EC78" s="423">
        <f t="shared" ref="EC78" si="1329">SUM(DX78:EB80)</f>
        <v>0</v>
      </c>
      <c r="ED78" s="424">
        <f>EC78+DW78</f>
        <v>0</v>
      </c>
    </row>
    <row r="79" spans="1:134" ht="12.6" customHeight="1" x14ac:dyDescent="0.25">
      <c r="B79" s="432"/>
      <c r="C79" s="429"/>
      <c r="D79" s="429"/>
      <c r="E79" s="429"/>
      <c r="F79" s="446"/>
      <c r="G79" s="450"/>
      <c r="H79" s="463"/>
      <c r="I79" s="463"/>
      <c r="J79" s="495"/>
      <c r="K79" s="446"/>
      <c r="L79" s="414"/>
      <c r="M79" s="455"/>
      <c r="N79" s="414"/>
      <c r="O79" s="414"/>
      <c r="P79" s="414"/>
      <c r="Q79" s="390"/>
      <c r="R79" s="385"/>
      <c r="S79" s="414"/>
      <c r="T79" s="415"/>
      <c r="U79" s="390"/>
      <c r="V79" s="385"/>
      <c r="W79" s="414"/>
      <c r="X79" s="292" t="s">
        <v>157</v>
      </c>
      <c r="Y79" s="293" t="s">
        <v>152</v>
      </c>
      <c r="Z79" s="294">
        <f>VLOOKUP($X79,vstupy!$B$18:$F$31,MATCH($Y79,vstupy!$B$17:$F$17,0),0)</f>
        <v>0</v>
      </c>
      <c r="AA79" s="295" t="s">
        <v>158</v>
      </c>
      <c r="AB79" s="294">
        <f>VLOOKUP($AA79,vstupy!$B$34:$C$36,2,FALSE)</f>
        <v>0</v>
      </c>
      <c r="AC79" s="294">
        <f t="shared" si="1271"/>
        <v>0</v>
      </c>
      <c r="AD79" s="441"/>
      <c r="AE79" s="435"/>
      <c r="AF79" s="358"/>
      <c r="AG79" s="382"/>
      <c r="AH79" s="382"/>
      <c r="AI79" s="382"/>
      <c r="AJ79" s="382"/>
      <c r="AK79" s="382"/>
      <c r="AL79" s="382"/>
      <c r="AM79" s="389"/>
      <c r="AN79" s="382"/>
      <c r="AO79" s="384"/>
      <c r="AP79" s="358"/>
      <c r="AQ79" s="356"/>
      <c r="AR79" s="356"/>
      <c r="AS79" s="356"/>
      <c r="AT79" s="356"/>
      <c r="AU79" s="356"/>
      <c r="AV79" s="356"/>
      <c r="AW79" s="356"/>
      <c r="AX79" s="356"/>
      <c r="AY79" s="356"/>
      <c r="AZ79" s="356"/>
      <c r="BA79" s="356"/>
      <c r="BB79" s="356"/>
      <c r="BC79" s="356"/>
      <c r="BD79" s="356"/>
      <c r="BE79" s="356"/>
      <c r="BF79" s="356"/>
      <c r="BG79" s="356"/>
      <c r="BH79" s="356"/>
      <c r="BI79" s="502"/>
      <c r="BJ79" s="355"/>
      <c r="BK79" s="358"/>
      <c r="BL79" s="356"/>
      <c r="BM79" s="356"/>
      <c r="BN79" s="356"/>
      <c r="BO79" s="356"/>
      <c r="BP79" s="356"/>
      <c r="BQ79" s="356"/>
      <c r="BR79" s="356"/>
      <c r="BS79" s="356"/>
      <c r="BT79" s="357"/>
      <c r="BU79" s="358"/>
      <c r="BV79" s="356"/>
      <c r="BW79" s="356"/>
      <c r="BX79" s="356"/>
      <c r="BY79" s="356"/>
      <c r="BZ79" s="356"/>
      <c r="CA79" s="356"/>
      <c r="CB79" s="356"/>
      <c r="CC79" s="356"/>
      <c r="CD79" s="357"/>
      <c r="CE79" s="395"/>
      <c r="CF79" s="358"/>
      <c r="CG79" s="356"/>
      <c r="CH79" s="356"/>
      <c r="CI79" s="356"/>
      <c r="CJ79" s="357"/>
      <c r="CK79" s="396"/>
      <c r="CL79" s="398"/>
      <c r="CM79" s="358"/>
      <c r="CN79" s="356"/>
      <c r="CO79" s="356"/>
      <c r="CP79" s="356"/>
      <c r="CQ79" s="356"/>
      <c r="CR79" s="356"/>
      <c r="CS79" s="356"/>
      <c r="CT79" s="356"/>
      <c r="CU79" s="356"/>
      <c r="CV79" s="357"/>
      <c r="CW79" s="355"/>
      <c r="CX79" s="355"/>
      <c r="CY79" s="358"/>
      <c r="CZ79" s="356"/>
      <c r="DA79" s="356"/>
      <c r="DB79" s="356"/>
      <c r="DC79" s="356"/>
      <c r="DD79" s="356"/>
      <c r="DE79" s="356"/>
      <c r="DF79" s="356"/>
      <c r="DG79" s="356"/>
      <c r="DH79" s="357"/>
      <c r="DI79" s="352"/>
      <c r="DJ79" s="352"/>
      <c r="DK79" s="393"/>
      <c r="DL79" s="393"/>
      <c r="DM79" s="393"/>
      <c r="DN79" s="393"/>
      <c r="DO79" s="393"/>
      <c r="DP79" s="393"/>
      <c r="DQ79" s="392"/>
      <c r="DR79" s="358"/>
      <c r="DS79" s="356"/>
      <c r="DT79" s="356"/>
      <c r="DU79" s="356"/>
      <c r="DV79" s="357"/>
      <c r="DW79" s="423"/>
      <c r="DX79" s="358"/>
      <c r="DY79" s="356"/>
      <c r="DZ79" s="356"/>
      <c r="EA79" s="356"/>
      <c r="EB79" s="357"/>
      <c r="EC79" s="423"/>
      <c r="ED79" s="424"/>
    </row>
    <row r="80" spans="1:134" ht="12.6" customHeight="1" x14ac:dyDescent="0.25">
      <c r="B80" s="432"/>
      <c r="C80" s="429"/>
      <c r="D80" s="429"/>
      <c r="E80" s="429"/>
      <c r="F80" s="447"/>
      <c r="G80" s="450"/>
      <c r="H80" s="464"/>
      <c r="I80" s="464"/>
      <c r="J80" s="496"/>
      <c r="K80" s="447"/>
      <c r="L80" s="414"/>
      <c r="M80" s="455"/>
      <c r="N80" s="414"/>
      <c r="O80" s="414"/>
      <c r="P80" s="414"/>
      <c r="Q80" s="390"/>
      <c r="R80" s="385"/>
      <c r="S80" s="414"/>
      <c r="T80" s="415"/>
      <c r="U80" s="390"/>
      <c r="V80" s="385"/>
      <c r="W80" s="414"/>
      <c r="X80" s="292" t="s">
        <v>157</v>
      </c>
      <c r="Y80" s="293" t="s">
        <v>152</v>
      </c>
      <c r="Z80" s="294">
        <f>VLOOKUP($X80,vstupy!$B$18:$F$31,MATCH($Y80,vstupy!$B$17:$F$17,0),0)</f>
        <v>0</v>
      </c>
      <c r="AA80" s="295" t="s">
        <v>158</v>
      </c>
      <c r="AB80" s="294">
        <f>VLOOKUP($AA80,vstupy!$B$34:$C$36,2,FALSE)</f>
        <v>0</v>
      </c>
      <c r="AC80" s="294">
        <f t="shared" si="1271"/>
        <v>0</v>
      </c>
      <c r="AD80" s="442"/>
      <c r="AE80" s="436"/>
      <c r="AF80" s="358"/>
      <c r="AG80" s="382"/>
      <c r="AH80" s="382"/>
      <c r="AI80" s="382"/>
      <c r="AJ80" s="382"/>
      <c r="AK80" s="382"/>
      <c r="AL80" s="382"/>
      <c r="AM80" s="381"/>
      <c r="AN80" s="382"/>
      <c r="AO80" s="384"/>
      <c r="AP80" s="358"/>
      <c r="AQ80" s="356"/>
      <c r="AR80" s="356"/>
      <c r="AS80" s="356"/>
      <c r="AT80" s="356"/>
      <c r="AU80" s="356"/>
      <c r="AV80" s="356"/>
      <c r="AW80" s="356"/>
      <c r="AX80" s="356"/>
      <c r="AY80" s="356"/>
      <c r="AZ80" s="356"/>
      <c r="BA80" s="356"/>
      <c r="BB80" s="356"/>
      <c r="BC80" s="356"/>
      <c r="BD80" s="356"/>
      <c r="BE80" s="356"/>
      <c r="BF80" s="356"/>
      <c r="BG80" s="356"/>
      <c r="BH80" s="356"/>
      <c r="BI80" s="502"/>
      <c r="BJ80" s="355"/>
      <c r="BK80" s="358"/>
      <c r="BL80" s="356"/>
      <c r="BM80" s="356"/>
      <c r="BN80" s="356"/>
      <c r="BO80" s="356"/>
      <c r="BP80" s="356"/>
      <c r="BQ80" s="356"/>
      <c r="BR80" s="356"/>
      <c r="BS80" s="356"/>
      <c r="BT80" s="357"/>
      <c r="BU80" s="358"/>
      <c r="BV80" s="356"/>
      <c r="BW80" s="356"/>
      <c r="BX80" s="356"/>
      <c r="BY80" s="356"/>
      <c r="BZ80" s="356"/>
      <c r="CA80" s="356"/>
      <c r="CB80" s="356"/>
      <c r="CC80" s="356"/>
      <c r="CD80" s="357"/>
      <c r="CE80" s="395"/>
      <c r="CF80" s="358"/>
      <c r="CG80" s="356"/>
      <c r="CH80" s="356"/>
      <c r="CI80" s="356"/>
      <c r="CJ80" s="357"/>
      <c r="CK80" s="396"/>
      <c r="CL80" s="399"/>
      <c r="CM80" s="358"/>
      <c r="CN80" s="356"/>
      <c r="CO80" s="356"/>
      <c r="CP80" s="356"/>
      <c r="CQ80" s="356"/>
      <c r="CR80" s="356"/>
      <c r="CS80" s="356"/>
      <c r="CT80" s="356"/>
      <c r="CU80" s="356"/>
      <c r="CV80" s="357"/>
      <c r="CW80" s="355"/>
      <c r="CX80" s="355"/>
      <c r="CY80" s="358"/>
      <c r="CZ80" s="356"/>
      <c r="DA80" s="356"/>
      <c r="DB80" s="356"/>
      <c r="DC80" s="356"/>
      <c r="DD80" s="356"/>
      <c r="DE80" s="356"/>
      <c r="DF80" s="356"/>
      <c r="DG80" s="356"/>
      <c r="DH80" s="357"/>
      <c r="DI80" s="352"/>
      <c r="DJ80" s="352"/>
      <c r="DK80" s="393"/>
      <c r="DL80" s="393"/>
      <c r="DM80" s="393"/>
      <c r="DN80" s="393"/>
      <c r="DO80" s="393"/>
      <c r="DP80" s="393"/>
      <c r="DQ80" s="392"/>
      <c r="DR80" s="358"/>
      <c r="DS80" s="356"/>
      <c r="DT80" s="356"/>
      <c r="DU80" s="356"/>
      <c r="DV80" s="357"/>
      <c r="DW80" s="423"/>
      <c r="DX80" s="358"/>
      <c r="DY80" s="356"/>
      <c r="DZ80" s="356"/>
      <c r="EA80" s="356"/>
      <c r="EB80" s="357"/>
      <c r="EC80" s="423"/>
      <c r="ED80" s="424"/>
    </row>
    <row r="81" spans="2:134" ht="12.6" customHeight="1" x14ac:dyDescent="0.25">
      <c r="B81" s="433">
        <f t="shared" ref="B81" si="1330">B78+1</f>
        <v>25</v>
      </c>
      <c r="C81" s="428"/>
      <c r="D81" s="428"/>
      <c r="E81" s="428"/>
      <c r="F81" s="457" t="s">
        <v>212</v>
      </c>
      <c r="G81" s="449"/>
      <c r="H81" s="474" t="str">
        <f t="shared" ref="H81" si="1331">IF($F81="3e)  Skoršia transpozícia  - zavedenie transpozície pred termínom ktorý určuje smernica EÚ. "," ","")</f>
        <v/>
      </c>
      <c r="I81" s="474" t="str">
        <f t="shared" ref="I81" si="1332">IF($F81="3e)  Skoršia transpozícia  - zavedenie transpozície pred termínom ktorý určuje smernica EÚ. ",$H81,"NA")</f>
        <v>NA</v>
      </c>
      <c r="J81" s="491">
        <f>IF(I81&gt;12,1,I81/12)</f>
        <v>1</v>
      </c>
      <c r="K81" s="457"/>
      <c r="L81" s="413"/>
      <c r="M81" s="456">
        <f>IF(L81="N",0,L81)</f>
        <v>0</v>
      </c>
      <c r="N81" s="413" t="s">
        <v>212</v>
      </c>
      <c r="O81" s="413"/>
      <c r="P81" s="413"/>
      <c r="Q81" s="391" t="s">
        <v>36</v>
      </c>
      <c r="R81" s="386">
        <f>VLOOKUP(Q81,vstupy!$B$3:$C$15,2,FALSE)</f>
        <v>0</v>
      </c>
      <c r="S81" s="413"/>
      <c r="T81" s="416"/>
      <c r="U81" s="391" t="s">
        <v>36</v>
      </c>
      <c r="V81" s="386">
        <f>VLOOKUP(U81,vstupy!$B$3:$C$15,2,FALSE)</f>
        <v>0</v>
      </c>
      <c r="W81" s="413"/>
      <c r="X81" s="174" t="s">
        <v>157</v>
      </c>
      <c r="Y81" s="188" t="s">
        <v>152</v>
      </c>
      <c r="Z81" s="185">
        <f>VLOOKUP($X81,vstupy!$B$18:$F$31,MATCH($Y81,vstupy!$B$17:$F$17,0),0)</f>
        <v>0</v>
      </c>
      <c r="AA81" s="121" t="s">
        <v>158</v>
      </c>
      <c r="AB81" s="185">
        <f>VLOOKUP($AA81,vstupy!$B$34:$C$36,2,FALSE)</f>
        <v>0</v>
      </c>
      <c r="AC81" s="185">
        <f t="shared" si="1271"/>
        <v>0</v>
      </c>
      <c r="AD81" s="465" t="s">
        <v>36</v>
      </c>
      <c r="AE81" s="434">
        <f>VLOOKUP(AD81,vstupy!$B$3:$C$15,2,FALSE)</f>
        <v>0</v>
      </c>
      <c r="AF81" s="437" t="str">
        <f>IFERROR(IF(M81=0,"N",O81/L81*J81),0)</f>
        <v>N</v>
      </c>
      <c r="AG81" s="381">
        <f>O81*J81</f>
        <v>0</v>
      </c>
      <c r="AH81" s="388">
        <f t="shared" ref="AH81" si="1333">P81*R81*J81</f>
        <v>0</v>
      </c>
      <c r="AI81" s="381">
        <f t="shared" ref="AI81" si="1334">IFERROR(AH81*M81,0)</f>
        <v>0</v>
      </c>
      <c r="AJ81" s="388" t="str">
        <f t="shared" si="177"/>
        <v>N</v>
      </c>
      <c r="AK81" s="381">
        <f t="shared" ref="AK81" si="1335">S81*J81</f>
        <v>0</v>
      </c>
      <c r="AL81" s="381">
        <f>T81*V81*J81</f>
        <v>0</v>
      </c>
      <c r="AM81" s="387">
        <f t="shared" ref="AM81" si="1336">IFERROR(AL81*M81,0)</f>
        <v>0</v>
      </c>
      <c r="AN81" s="381">
        <f t="shared" ref="AN81" si="1337">IF(W81&gt;0,IF(AE81&gt;0,($G$5/160)*(W81/60)*AE81*J81,0),IF(AE81&gt;0,($G$5/160)*((AC81+AC82+AC83)/60)*AE81*J81,0))</f>
        <v>0</v>
      </c>
      <c r="AO81" s="383">
        <f>IFERROR(AN81*M81,0)</f>
        <v>0</v>
      </c>
      <c r="AP81" s="358">
        <f t="shared" ref="AP81" si="1338">IF($N81="In (zvyšuje náklady)",AF81,0)</f>
        <v>0</v>
      </c>
      <c r="AQ81" s="356">
        <f t="shared" ref="AQ81" si="1339">IF($N81="In (zvyšuje náklady)",AG81,0)</f>
        <v>0</v>
      </c>
      <c r="AR81" s="356">
        <f t="shared" ref="AR81" si="1340">IF($N81="In (zvyšuje náklady)",AH81,0)</f>
        <v>0</v>
      </c>
      <c r="AS81" s="356">
        <f t="shared" ref="AS81" si="1341">IF($N81="In (zvyšuje náklady)",AI81,0)</f>
        <v>0</v>
      </c>
      <c r="AT81" s="356">
        <f t="shared" ref="AT81" si="1342">IF($N81="In (zvyšuje náklady)",AJ81,0)</f>
        <v>0</v>
      </c>
      <c r="AU81" s="356">
        <f t="shared" ref="AU81" si="1343">IF($N81="In (zvyšuje náklady)",AK81,0)</f>
        <v>0</v>
      </c>
      <c r="AV81" s="356">
        <f t="shared" ref="AV81" si="1344">IF($N81="In (zvyšuje náklady)",AL81,0)</f>
        <v>0</v>
      </c>
      <c r="AW81" s="356">
        <f t="shared" ref="AW81" si="1345">IF($N81="In (zvyšuje náklady)",AM81,0)</f>
        <v>0</v>
      </c>
      <c r="AX81" s="356">
        <f t="shared" ref="AX81" si="1346">IF($N81="In (zvyšuje náklady)",AN81,0)</f>
        <v>0</v>
      </c>
      <c r="AY81" s="356">
        <f t="shared" ref="AY81" si="1347">IF($N81="In (zvyšuje náklady)",AO81,0)</f>
        <v>0</v>
      </c>
      <c r="AZ81" s="356" t="str">
        <f t="shared" ref="AZ81" si="1348">IF($N81="Out (znižuje náklady)",AF81,"0")</f>
        <v>0</v>
      </c>
      <c r="BA81" s="356" t="str">
        <f t="shared" ref="BA81" si="1349">IF($N81="Out (znižuje náklady)",AG81,"0")</f>
        <v>0</v>
      </c>
      <c r="BB81" s="356" t="str">
        <f t="shared" ref="BB81" si="1350">IF($N81="Out (znižuje náklady)",AH81,"0")</f>
        <v>0</v>
      </c>
      <c r="BC81" s="356" t="str">
        <f t="shared" ref="BC81" si="1351">IF($N81="Out (znižuje náklady)",AI81,"0")</f>
        <v>0</v>
      </c>
      <c r="BD81" s="356" t="str">
        <f t="shared" ref="BD81" si="1352">IF($N81="Out (znižuje náklady)",AJ81,"0")</f>
        <v>0</v>
      </c>
      <c r="BE81" s="356" t="str">
        <f t="shared" ref="BE81" si="1353">IF($N81="Out (znižuje náklady)",AK81,"0")</f>
        <v>0</v>
      </c>
      <c r="BF81" s="356" t="str">
        <f t="shared" ref="BF81" si="1354">IF($N81="Out (znižuje náklady)",AL81,"0")</f>
        <v>0</v>
      </c>
      <c r="BG81" s="356" t="str">
        <f t="shared" ref="BG81" si="1355">IF($N81="Out (znižuje náklady)",AM81,"0")</f>
        <v>0</v>
      </c>
      <c r="BH81" s="356" t="str">
        <f t="shared" ref="BH81" si="1356">IF($N81="Out (znižuje náklady)",AN81,"0")</f>
        <v>0</v>
      </c>
      <c r="BI81" s="502" t="str">
        <f t="shared" ref="BI81" si="1357">IF($N81="Out (znižuje náklady)",AO81,"0")</f>
        <v>0</v>
      </c>
      <c r="BJ81" s="355">
        <f>IF(F81=vstupy!$B$47,0,1)</f>
        <v>1</v>
      </c>
      <c r="BK81" s="358">
        <f t="shared" ref="BK81" si="1358">$BJ81*AP81</f>
        <v>0</v>
      </c>
      <c r="BL81" s="356">
        <f t="shared" ref="BL81" si="1359">$BJ81*AQ81</f>
        <v>0</v>
      </c>
      <c r="BM81" s="356">
        <f t="shared" ref="BM81" si="1360">$BJ81*AR81</f>
        <v>0</v>
      </c>
      <c r="BN81" s="356">
        <f t="shared" ref="BN81" si="1361">$BJ81*AS81</f>
        <v>0</v>
      </c>
      <c r="BO81" s="356">
        <f t="shared" ref="BO81" si="1362">$BJ81*AT81</f>
        <v>0</v>
      </c>
      <c r="BP81" s="356">
        <f t="shared" ref="BP81" si="1363">$BJ81*AU81</f>
        <v>0</v>
      </c>
      <c r="BQ81" s="356">
        <f t="shared" ref="BQ81" si="1364">$BJ81*AV81</f>
        <v>0</v>
      </c>
      <c r="BR81" s="356">
        <f t="shared" ref="BR81" si="1365">$BJ81*AW81</f>
        <v>0</v>
      </c>
      <c r="BS81" s="356">
        <f t="shared" ref="BS81" si="1366">$BJ81*AX81</f>
        <v>0</v>
      </c>
      <c r="BT81" s="357">
        <f t="shared" ref="BT81" si="1367">$BJ81*AY81</f>
        <v>0</v>
      </c>
      <c r="BU81" s="358">
        <f t="shared" ref="BU81" si="1368">$BJ81*AZ81</f>
        <v>0</v>
      </c>
      <c r="BV81" s="356">
        <f t="shared" ref="BV81" si="1369">$BJ81*BA81</f>
        <v>0</v>
      </c>
      <c r="BW81" s="356">
        <f t="shared" ref="BW81" si="1370">$BJ81*BB81</f>
        <v>0</v>
      </c>
      <c r="BX81" s="356">
        <f t="shared" ref="BX81" si="1371">$BJ81*BC81</f>
        <v>0</v>
      </c>
      <c r="BY81" s="356">
        <f t="shared" ref="BY81" si="1372">$BJ81*BD81</f>
        <v>0</v>
      </c>
      <c r="BZ81" s="356">
        <f t="shared" ref="BZ81" si="1373">$BJ81*BE81</f>
        <v>0</v>
      </c>
      <c r="CA81" s="356">
        <f t="shared" ref="CA81" si="1374">$BJ81*BF81</f>
        <v>0</v>
      </c>
      <c r="CB81" s="356">
        <f t="shared" ref="CB81" si="1375">$BJ81*BG81</f>
        <v>0</v>
      </c>
      <c r="CC81" s="356">
        <f t="shared" ref="CC81" si="1376">$BJ81*BH81</f>
        <v>0</v>
      </c>
      <c r="CD81" s="357">
        <f t="shared" ref="CD81" si="1377">$BJ81*BI81</f>
        <v>0</v>
      </c>
      <c r="CE81" s="395">
        <f>IF(N81="Nemení sa",1,0)</f>
        <v>0</v>
      </c>
      <c r="CF81" s="358">
        <f>AG81*$CE81</f>
        <v>0</v>
      </c>
      <c r="CG81" s="356">
        <f>AI81*$CE81</f>
        <v>0</v>
      </c>
      <c r="CH81" s="356">
        <f>AK81*$CE81</f>
        <v>0</v>
      </c>
      <c r="CI81" s="356">
        <f>AM81*$CE81</f>
        <v>0</v>
      </c>
      <c r="CJ81" s="357">
        <f>AO81*$CE81</f>
        <v>0</v>
      </c>
      <c r="CK81" s="396">
        <f t="shared" ref="CK81" si="1378">SUM(CF81:CJ83)</f>
        <v>0</v>
      </c>
      <c r="CL81" s="397">
        <f>IF(F81=vstupy!B$42,"1",0)</f>
        <v>0</v>
      </c>
      <c r="CM81" s="358">
        <f t="shared" ref="CM81:CV81" si="1379">IF($CL81="1",AP81,0)</f>
        <v>0</v>
      </c>
      <c r="CN81" s="356">
        <f t="shared" si="1379"/>
        <v>0</v>
      </c>
      <c r="CO81" s="356">
        <f t="shared" si="1379"/>
        <v>0</v>
      </c>
      <c r="CP81" s="356">
        <f t="shared" si="1379"/>
        <v>0</v>
      </c>
      <c r="CQ81" s="356">
        <f t="shared" si="1379"/>
        <v>0</v>
      </c>
      <c r="CR81" s="356">
        <f t="shared" si="1379"/>
        <v>0</v>
      </c>
      <c r="CS81" s="356">
        <f t="shared" si="1379"/>
        <v>0</v>
      </c>
      <c r="CT81" s="356">
        <f t="shared" si="1379"/>
        <v>0</v>
      </c>
      <c r="CU81" s="356">
        <f t="shared" si="1379"/>
        <v>0</v>
      </c>
      <c r="CV81" s="357">
        <f t="shared" si="1379"/>
        <v>0</v>
      </c>
      <c r="CW81" s="355">
        <f>CP81+CT81+CV81</f>
        <v>0</v>
      </c>
      <c r="CX81" s="355">
        <f t="shared" ref="CX81" si="1380">CN81+CR81</f>
        <v>0</v>
      </c>
      <c r="CY81" s="358">
        <f t="shared" ref="CY81:DH81" si="1381">IF($CL81="1",AZ81,0)</f>
        <v>0</v>
      </c>
      <c r="CZ81" s="356">
        <f t="shared" si="1381"/>
        <v>0</v>
      </c>
      <c r="DA81" s="356">
        <f t="shared" si="1381"/>
        <v>0</v>
      </c>
      <c r="DB81" s="356">
        <f t="shared" si="1381"/>
        <v>0</v>
      </c>
      <c r="DC81" s="356">
        <f t="shared" si="1381"/>
        <v>0</v>
      </c>
      <c r="DD81" s="356">
        <f t="shared" si="1381"/>
        <v>0</v>
      </c>
      <c r="DE81" s="356">
        <f t="shared" si="1381"/>
        <v>0</v>
      </c>
      <c r="DF81" s="356">
        <f t="shared" si="1381"/>
        <v>0</v>
      </c>
      <c r="DG81" s="356">
        <f t="shared" si="1381"/>
        <v>0</v>
      </c>
      <c r="DH81" s="357">
        <f t="shared" si="1381"/>
        <v>0</v>
      </c>
      <c r="DI81" s="352">
        <f>DB81+DF81+DH81</f>
        <v>0</v>
      </c>
      <c r="DJ81" s="352">
        <f t="shared" ref="DJ81" si="1382">CZ81+DD81</f>
        <v>0</v>
      </c>
      <c r="DK81" s="393">
        <f>IF(CE81=0,1,0)</f>
        <v>1</v>
      </c>
      <c r="DL81" s="393">
        <f>IFERROR(IF($AF81="N",AH81+AJ81+AL81+AN81,AF81+AH81+AJ81+AL81+AN81),0)*$DK81</f>
        <v>0</v>
      </c>
      <c r="DM81" s="393">
        <f>(AG81+AI81+AK81+AM81+AO81)*$DK81</f>
        <v>0</v>
      </c>
      <c r="DN81" s="393">
        <f>AS81+AW81+AY81-CW81</f>
        <v>0</v>
      </c>
      <c r="DO81" s="393">
        <f>BC81+BG81+BI81-DI81</f>
        <v>0</v>
      </c>
      <c r="DP81" s="393">
        <f>DN81+DO81</f>
        <v>0</v>
      </c>
      <c r="DQ81" s="392" t="str">
        <f>IF(OR(F81=vstupy!B$40,F81=vstupy!B$41,F81=vstupy!B$42,),"0","1")</f>
        <v>0</v>
      </c>
      <c r="DR81" s="358">
        <f>IF($DQ81="1",AQ81,"0")+CF81</f>
        <v>0</v>
      </c>
      <c r="DS81" s="356">
        <f>IF($DQ81="1",AS81,"0")+CG81</f>
        <v>0</v>
      </c>
      <c r="DT81" s="356">
        <f>IF($DQ81="1",AU81,"0")+CH81</f>
        <v>0</v>
      </c>
      <c r="DU81" s="356">
        <f>IF($DQ81="1",AW81,"0")+CI81</f>
        <v>0</v>
      </c>
      <c r="DV81" s="357">
        <f>IF($DQ81="1",AY81,"0")+CJ81</f>
        <v>0</v>
      </c>
      <c r="DW81" s="423">
        <f t="shared" ref="DW81" si="1383">SUM(DR81:DV83)</f>
        <v>0</v>
      </c>
      <c r="DX81" s="358" t="str">
        <f t="shared" ref="DX81" si="1384">IF($DQ81="1",BA81,"0")</f>
        <v>0</v>
      </c>
      <c r="DY81" s="356" t="str">
        <f t="shared" ref="DY81" si="1385">IF($DQ81="1",BC81,"0")</f>
        <v>0</v>
      </c>
      <c r="DZ81" s="356" t="str">
        <f t="shared" ref="DZ81" si="1386">IF($DQ81="1",BE81,"0")</f>
        <v>0</v>
      </c>
      <c r="EA81" s="356" t="str">
        <f>IF($DQ81="1",BG81,"0")</f>
        <v>0</v>
      </c>
      <c r="EB81" s="357" t="str">
        <f>IF($DQ81="1",BI81,"0")</f>
        <v>0</v>
      </c>
      <c r="EC81" s="423">
        <f t="shared" ref="EC81" si="1387">SUM(DX81:EB83)</f>
        <v>0</v>
      </c>
      <c r="ED81" s="424">
        <f>EC81+DW81</f>
        <v>0</v>
      </c>
    </row>
    <row r="82" spans="2:134" ht="12.6" customHeight="1" x14ac:dyDescent="0.25">
      <c r="B82" s="433"/>
      <c r="C82" s="428"/>
      <c r="D82" s="428"/>
      <c r="E82" s="428"/>
      <c r="F82" s="458"/>
      <c r="G82" s="449"/>
      <c r="H82" s="475"/>
      <c r="I82" s="475"/>
      <c r="J82" s="492"/>
      <c r="K82" s="458"/>
      <c r="L82" s="413"/>
      <c r="M82" s="456"/>
      <c r="N82" s="413"/>
      <c r="O82" s="413"/>
      <c r="P82" s="413"/>
      <c r="Q82" s="391"/>
      <c r="R82" s="386"/>
      <c r="S82" s="413"/>
      <c r="T82" s="416"/>
      <c r="U82" s="391"/>
      <c r="V82" s="386"/>
      <c r="W82" s="413"/>
      <c r="X82" s="174" t="s">
        <v>157</v>
      </c>
      <c r="Y82" s="188" t="s">
        <v>152</v>
      </c>
      <c r="Z82" s="185">
        <f>VLOOKUP($X82,vstupy!$B$18:$F$31,MATCH($Y82,vstupy!$B$17:$F$17,0),0)</f>
        <v>0</v>
      </c>
      <c r="AA82" s="121" t="s">
        <v>158</v>
      </c>
      <c r="AB82" s="185">
        <f>VLOOKUP($AA82,vstupy!$B$34:$C$36,2,FALSE)</f>
        <v>0</v>
      </c>
      <c r="AC82" s="185">
        <f t="shared" si="1271"/>
        <v>0</v>
      </c>
      <c r="AD82" s="466"/>
      <c r="AE82" s="435"/>
      <c r="AF82" s="358"/>
      <c r="AG82" s="382"/>
      <c r="AH82" s="382"/>
      <c r="AI82" s="382"/>
      <c r="AJ82" s="382"/>
      <c r="AK82" s="382"/>
      <c r="AL82" s="382"/>
      <c r="AM82" s="389"/>
      <c r="AN82" s="382"/>
      <c r="AO82" s="384"/>
      <c r="AP82" s="358"/>
      <c r="AQ82" s="356"/>
      <c r="AR82" s="356"/>
      <c r="AS82" s="356"/>
      <c r="AT82" s="356"/>
      <c r="AU82" s="356"/>
      <c r="AV82" s="356"/>
      <c r="AW82" s="356"/>
      <c r="AX82" s="356"/>
      <c r="AY82" s="356"/>
      <c r="AZ82" s="356"/>
      <c r="BA82" s="356"/>
      <c r="BB82" s="356"/>
      <c r="BC82" s="356"/>
      <c r="BD82" s="356"/>
      <c r="BE82" s="356"/>
      <c r="BF82" s="356"/>
      <c r="BG82" s="356"/>
      <c r="BH82" s="356"/>
      <c r="BI82" s="502"/>
      <c r="BJ82" s="355"/>
      <c r="BK82" s="358"/>
      <c r="BL82" s="356"/>
      <c r="BM82" s="356"/>
      <c r="BN82" s="356"/>
      <c r="BO82" s="356"/>
      <c r="BP82" s="356"/>
      <c r="BQ82" s="356"/>
      <c r="BR82" s="356"/>
      <c r="BS82" s="356"/>
      <c r="BT82" s="357"/>
      <c r="BU82" s="358"/>
      <c r="BV82" s="356"/>
      <c r="BW82" s="356"/>
      <c r="BX82" s="356"/>
      <c r="BY82" s="356"/>
      <c r="BZ82" s="356"/>
      <c r="CA82" s="356"/>
      <c r="CB82" s="356"/>
      <c r="CC82" s="356"/>
      <c r="CD82" s="357"/>
      <c r="CE82" s="395"/>
      <c r="CF82" s="358"/>
      <c r="CG82" s="356"/>
      <c r="CH82" s="356"/>
      <c r="CI82" s="356"/>
      <c r="CJ82" s="357"/>
      <c r="CK82" s="396"/>
      <c r="CL82" s="398"/>
      <c r="CM82" s="358"/>
      <c r="CN82" s="356"/>
      <c r="CO82" s="356"/>
      <c r="CP82" s="356"/>
      <c r="CQ82" s="356"/>
      <c r="CR82" s="356"/>
      <c r="CS82" s="356"/>
      <c r="CT82" s="356"/>
      <c r="CU82" s="356"/>
      <c r="CV82" s="357"/>
      <c r="CW82" s="355"/>
      <c r="CX82" s="355"/>
      <c r="CY82" s="358"/>
      <c r="CZ82" s="356"/>
      <c r="DA82" s="356"/>
      <c r="DB82" s="356"/>
      <c r="DC82" s="356"/>
      <c r="DD82" s="356"/>
      <c r="DE82" s="356"/>
      <c r="DF82" s="356"/>
      <c r="DG82" s="356"/>
      <c r="DH82" s="357"/>
      <c r="DI82" s="352"/>
      <c r="DJ82" s="352"/>
      <c r="DK82" s="393"/>
      <c r="DL82" s="393"/>
      <c r="DM82" s="393"/>
      <c r="DN82" s="393"/>
      <c r="DO82" s="393"/>
      <c r="DP82" s="393"/>
      <c r="DQ82" s="392"/>
      <c r="DR82" s="358"/>
      <c r="DS82" s="356"/>
      <c r="DT82" s="356"/>
      <c r="DU82" s="356"/>
      <c r="DV82" s="357"/>
      <c r="DW82" s="423"/>
      <c r="DX82" s="358"/>
      <c r="DY82" s="356"/>
      <c r="DZ82" s="356"/>
      <c r="EA82" s="356"/>
      <c r="EB82" s="357"/>
      <c r="EC82" s="423"/>
      <c r="ED82" s="424"/>
    </row>
    <row r="83" spans="2:134" ht="12.6" customHeight="1" x14ac:dyDescent="0.25">
      <c r="B83" s="433"/>
      <c r="C83" s="428"/>
      <c r="D83" s="428"/>
      <c r="E83" s="428"/>
      <c r="F83" s="459"/>
      <c r="G83" s="449"/>
      <c r="H83" s="476"/>
      <c r="I83" s="476"/>
      <c r="J83" s="493"/>
      <c r="K83" s="459"/>
      <c r="L83" s="413"/>
      <c r="M83" s="456"/>
      <c r="N83" s="413"/>
      <c r="O83" s="413"/>
      <c r="P83" s="413"/>
      <c r="Q83" s="391"/>
      <c r="R83" s="386"/>
      <c r="S83" s="413"/>
      <c r="T83" s="416"/>
      <c r="U83" s="391"/>
      <c r="V83" s="386"/>
      <c r="W83" s="413"/>
      <c r="X83" s="174" t="s">
        <v>157</v>
      </c>
      <c r="Y83" s="188" t="s">
        <v>152</v>
      </c>
      <c r="Z83" s="185">
        <f>VLOOKUP($X83,vstupy!$B$18:$F$31,MATCH($Y83,vstupy!$B$17:$F$17,0),0)</f>
        <v>0</v>
      </c>
      <c r="AA83" s="121" t="s">
        <v>158</v>
      </c>
      <c r="AB83" s="185">
        <f>VLOOKUP($AA83,vstupy!$B$34:$C$36,2,FALSE)</f>
        <v>0</v>
      </c>
      <c r="AC83" s="185">
        <f t="shared" si="1271"/>
        <v>0</v>
      </c>
      <c r="AD83" s="467"/>
      <c r="AE83" s="436"/>
      <c r="AF83" s="358"/>
      <c r="AG83" s="382"/>
      <c r="AH83" s="382"/>
      <c r="AI83" s="382"/>
      <c r="AJ83" s="382"/>
      <c r="AK83" s="382"/>
      <c r="AL83" s="382"/>
      <c r="AM83" s="381"/>
      <c r="AN83" s="382"/>
      <c r="AO83" s="384"/>
      <c r="AP83" s="358"/>
      <c r="AQ83" s="356"/>
      <c r="AR83" s="356"/>
      <c r="AS83" s="356"/>
      <c r="AT83" s="356"/>
      <c r="AU83" s="356"/>
      <c r="AV83" s="356"/>
      <c r="AW83" s="356"/>
      <c r="AX83" s="356"/>
      <c r="AY83" s="356"/>
      <c r="AZ83" s="356"/>
      <c r="BA83" s="356"/>
      <c r="BB83" s="356"/>
      <c r="BC83" s="356"/>
      <c r="BD83" s="356"/>
      <c r="BE83" s="356"/>
      <c r="BF83" s="356"/>
      <c r="BG83" s="356"/>
      <c r="BH83" s="356"/>
      <c r="BI83" s="502"/>
      <c r="BJ83" s="355"/>
      <c r="BK83" s="358"/>
      <c r="BL83" s="356"/>
      <c r="BM83" s="356"/>
      <c r="BN83" s="356"/>
      <c r="BO83" s="356"/>
      <c r="BP83" s="356"/>
      <c r="BQ83" s="356"/>
      <c r="BR83" s="356"/>
      <c r="BS83" s="356"/>
      <c r="BT83" s="357"/>
      <c r="BU83" s="358"/>
      <c r="BV83" s="356"/>
      <c r="BW83" s="356"/>
      <c r="BX83" s="356"/>
      <c r="BY83" s="356"/>
      <c r="BZ83" s="356"/>
      <c r="CA83" s="356"/>
      <c r="CB83" s="356"/>
      <c r="CC83" s="356"/>
      <c r="CD83" s="357"/>
      <c r="CE83" s="395"/>
      <c r="CF83" s="358"/>
      <c r="CG83" s="356"/>
      <c r="CH83" s="356"/>
      <c r="CI83" s="356"/>
      <c r="CJ83" s="357"/>
      <c r="CK83" s="396"/>
      <c r="CL83" s="399"/>
      <c r="CM83" s="358"/>
      <c r="CN83" s="356"/>
      <c r="CO83" s="356"/>
      <c r="CP83" s="356"/>
      <c r="CQ83" s="356"/>
      <c r="CR83" s="356"/>
      <c r="CS83" s="356"/>
      <c r="CT83" s="356"/>
      <c r="CU83" s="356"/>
      <c r="CV83" s="357"/>
      <c r="CW83" s="355"/>
      <c r="CX83" s="355"/>
      <c r="CY83" s="358"/>
      <c r="CZ83" s="356"/>
      <c r="DA83" s="356"/>
      <c r="DB83" s="356"/>
      <c r="DC83" s="356"/>
      <c r="DD83" s="356"/>
      <c r="DE83" s="356"/>
      <c r="DF83" s="356"/>
      <c r="DG83" s="356"/>
      <c r="DH83" s="357"/>
      <c r="DI83" s="352"/>
      <c r="DJ83" s="352"/>
      <c r="DK83" s="393"/>
      <c r="DL83" s="393"/>
      <c r="DM83" s="393"/>
      <c r="DN83" s="393"/>
      <c r="DO83" s="393"/>
      <c r="DP83" s="393"/>
      <c r="DQ83" s="392"/>
      <c r="DR83" s="358"/>
      <c r="DS83" s="356"/>
      <c r="DT83" s="356"/>
      <c r="DU83" s="356"/>
      <c r="DV83" s="357"/>
      <c r="DW83" s="423"/>
      <c r="DX83" s="358"/>
      <c r="DY83" s="356"/>
      <c r="DZ83" s="356"/>
      <c r="EA83" s="356"/>
      <c r="EB83" s="357"/>
      <c r="EC83" s="423"/>
      <c r="ED83" s="424"/>
    </row>
    <row r="84" spans="2:134" ht="12.6" customHeight="1" x14ac:dyDescent="0.25">
      <c r="B84" s="432">
        <f t="shared" ref="B84" si="1388">B81+1</f>
        <v>26</v>
      </c>
      <c r="C84" s="429"/>
      <c r="D84" s="429"/>
      <c r="E84" s="429"/>
      <c r="F84" s="445" t="s">
        <v>212</v>
      </c>
      <c r="G84" s="450"/>
      <c r="H84" s="462" t="str">
        <f t="shared" ref="H84" si="1389">IF($F84="3e)  Skoršia transpozícia  - zavedenie transpozície pred termínom ktorý určuje smernica EÚ. "," ","")</f>
        <v/>
      </c>
      <c r="I84" s="462" t="str">
        <f t="shared" ref="I84" si="1390">IF($F84="3e)  Skoršia transpozícia  - zavedenie transpozície pred termínom ktorý určuje smernica EÚ. ",$H84,"NA")</f>
        <v>NA</v>
      </c>
      <c r="J84" s="494">
        <f>IF(I84&gt;12,1,I84/12)</f>
        <v>1</v>
      </c>
      <c r="K84" s="445"/>
      <c r="L84" s="414"/>
      <c r="M84" s="455">
        <f>IF(L84="N",0,L84)</f>
        <v>0</v>
      </c>
      <c r="N84" s="414" t="s">
        <v>212</v>
      </c>
      <c r="O84" s="414"/>
      <c r="P84" s="414"/>
      <c r="Q84" s="390" t="s">
        <v>36</v>
      </c>
      <c r="R84" s="385">
        <f>VLOOKUP(Q84,vstupy!$B$3:$C$15,2,FALSE)</f>
        <v>0</v>
      </c>
      <c r="S84" s="414"/>
      <c r="T84" s="415"/>
      <c r="U84" s="390" t="s">
        <v>36</v>
      </c>
      <c r="V84" s="385">
        <f>VLOOKUP(U84,vstupy!$B$3:$C$15,2,FALSE)</f>
        <v>0</v>
      </c>
      <c r="W84" s="414"/>
      <c r="X84" s="292" t="s">
        <v>157</v>
      </c>
      <c r="Y84" s="293" t="s">
        <v>152</v>
      </c>
      <c r="Z84" s="294">
        <f>VLOOKUP($X84,vstupy!$B$18:$F$31,MATCH($Y84,vstupy!$B$17:$F$17,0),0)</f>
        <v>0</v>
      </c>
      <c r="AA84" s="295" t="s">
        <v>158</v>
      </c>
      <c r="AB84" s="294">
        <f>VLOOKUP($AA84,vstupy!$B$34:$C$36,2,FALSE)</f>
        <v>0</v>
      </c>
      <c r="AC84" s="294">
        <f t="shared" si="1271"/>
        <v>0</v>
      </c>
      <c r="AD84" s="440" t="s">
        <v>36</v>
      </c>
      <c r="AE84" s="434">
        <f>VLOOKUP(AD84,vstupy!$B$3:$C$15,2,FALSE)</f>
        <v>0</v>
      </c>
      <c r="AF84" s="437" t="str">
        <f>IFERROR(IF(M84=0,"N",O84/L84*J84),0)</f>
        <v>N</v>
      </c>
      <c r="AG84" s="381">
        <f>O84*J84</f>
        <v>0</v>
      </c>
      <c r="AH84" s="388">
        <f t="shared" ref="AH84" si="1391">P84*R84*J84</f>
        <v>0</v>
      </c>
      <c r="AI84" s="381">
        <f t="shared" ref="AI84" si="1392">IFERROR(AH84*M84,0)</f>
        <v>0</v>
      </c>
      <c r="AJ84" s="388" t="str">
        <f t="shared" ref="AJ84:AJ147" si="1393">IFERROR(IF(M84=0,"N",S84/L84*J84),0)</f>
        <v>N</v>
      </c>
      <c r="AK84" s="381">
        <f t="shared" ref="AK84" si="1394">S84*J84</f>
        <v>0</v>
      </c>
      <c r="AL84" s="381">
        <f>T84*V84*J84</f>
        <v>0</v>
      </c>
      <c r="AM84" s="387">
        <f t="shared" ref="AM84" si="1395">IFERROR(AL84*M84,0)</f>
        <v>0</v>
      </c>
      <c r="AN84" s="381">
        <f t="shared" ref="AN84" si="1396">IF(W84&gt;0,IF(AE84&gt;0,($G$5/160)*(W84/60)*AE84*J84,0),IF(AE84&gt;0,($G$5/160)*((AC84+AC85+AC86)/60)*AE84*J84,0))</f>
        <v>0</v>
      </c>
      <c r="AO84" s="383">
        <f>IFERROR(AN84*M84,0)</f>
        <v>0</v>
      </c>
      <c r="AP84" s="358">
        <f t="shared" ref="AP84" si="1397">IF($N84="In (zvyšuje náklady)",AF84,0)</f>
        <v>0</v>
      </c>
      <c r="AQ84" s="356">
        <f t="shared" ref="AQ84" si="1398">IF($N84="In (zvyšuje náklady)",AG84,0)</f>
        <v>0</v>
      </c>
      <c r="AR84" s="356">
        <f t="shared" ref="AR84" si="1399">IF($N84="In (zvyšuje náklady)",AH84,0)</f>
        <v>0</v>
      </c>
      <c r="AS84" s="356">
        <f t="shared" ref="AS84" si="1400">IF($N84="In (zvyšuje náklady)",AI84,0)</f>
        <v>0</v>
      </c>
      <c r="AT84" s="356">
        <f t="shared" ref="AT84" si="1401">IF($N84="In (zvyšuje náklady)",AJ84,0)</f>
        <v>0</v>
      </c>
      <c r="AU84" s="356">
        <f t="shared" ref="AU84" si="1402">IF($N84="In (zvyšuje náklady)",AK84,0)</f>
        <v>0</v>
      </c>
      <c r="AV84" s="356">
        <f t="shared" ref="AV84" si="1403">IF($N84="In (zvyšuje náklady)",AL84,0)</f>
        <v>0</v>
      </c>
      <c r="AW84" s="356">
        <f t="shared" ref="AW84" si="1404">IF($N84="In (zvyšuje náklady)",AM84,0)</f>
        <v>0</v>
      </c>
      <c r="AX84" s="356">
        <f t="shared" ref="AX84" si="1405">IF($N84="In (zvyšuje náklady)",AN84,0)</f>
        <v>0</v>
      </c>
      <c r="AY84" s="356">
        <f t="shared" ref="AY84" si="1406">IF($N84="In (zvyšuje náklady)",AO84,0)</f>
        <v>0</v>
      </c>
      <c r="AZ84" s="356" t="str">
        <f t="shared" ref="AZ84" si="1407">IF($N84="Out (znižuje náklady)",AF84,"0")</f>
        <v>0</v>
      </c>
      <c r="BA84" s="356" t="str">
        <f t="shared" ref="BA84" si="1408">IF($N84="Out (znižuje náklady)",AG84,"0")</f>
        <v>0</v>
      </c>
      <c r="BB84" s="356" t="str">
        <f t="shared" ref="BB84" si="1409">IF($N84="Out (znižuje náklady)",AH84,"0")</f>
        <v>0</v>
      </c>
      <c r="BC84" s="356" t="str">
        <f t="shared" ref="BC84" si="1410">IF($N84="Out (znižuje náklady)",AI84,"0")</f>
        <v>0</v>
      </c>
      <c r="BD84" s="356" t="str">
        <f t="shared" ref="BD84" si="1411">IF($N84="Out (znižuje náklady)",AJ84,"0")</f>
        <v>0</v>
      </c>
      <c r="BE84" s="356" t="str">
        <f t="shared" ref="BE84" si="1412">IF($N84="Out (znižuje náklady)",AK84,"0")</f>
        <v>0</v>
      </c>
      <c r="BF84" s="356" t="str">
        <f t="shared" ref="BF84" si="1413">IF($N84="Out (znižuje náklady)",AL84,"0")</f>
        <v>0</v>
      </c>
      <c r="BG84" s="356" t="str">
        <f t="shared" ref="BG84" si="1414">IF($N84="Out (znižuje náklady)",AM84,"0")</f>
        <v>0</v>
      </c>
      <c r="BH84" s="356" t="str">
        <f t="shared" ref="BH84" si="1415">IF($N84="Out (znižuje náklady)",AN84,"0")</f>
        <v>0</v>
      </c>
      <c r="BI84" s="502" t="str">
        <f t="shared" ref="BI84" si="1416">IF($N84="Out (znižuje náklady)",AO84,"0")</f>
        <v>0</v>
      </c>
      <c r="BJ84" s="355">
        <f>IF(F84=vstupy!$B$47,0,1)</f>
        <v>1</v>
      </c>
      <c r="BK84" s="358">
        <f t="shared" ref="BK84" si="1417">$BJ84*AP84</f>
        <v>0</v>
      </c>
      <c r="BL84" s="356">
        <f t="shared" ref="BL84" si="1418">$BJ84*AQ84</f>
        <v>0</v>
      </c>
      <c r="BM84" s="356">
        <f t="shared" ref="BM84" si="1419">$BJ84*AR84</f>
        <v>0</v>
      </c>
      <c r="BN84" s="356">
        <f t="shared" ref="BN84" si="1420">$BJ84*AS84</f>
        <v>0</v>
      </c>
      <c r="BO84" s="356">
        <f t="shared" ref="BO84" si="1421">$BJ84*AT84</f>
        <v>0</v>
      </c>
      <c r="BP84" s="356">
        <f t="shared" ref="BP84" si="1422">$BJ84*AU84</f>
        <v>0</v>
      </c>
      <c r="BQ84" s="356">
        <f t="shared" ref="BQ84" si="1423">$BJ84*AV84</f>
        <v>0</v>
      </c>
      <c r="BR84" s="356">
        <f t="shared" ref="BR84" si="1424">$BJ84*AW84</f>
        <v>0</v>
      </c>
      <c r="BS84" s="356">
        <f t="shared" ref="BS84" si="1425">$BJ84*AX84</f>
        <v>0</v>
      </c>
      <c r="BT84" s="357">
        <f t="shared" ref="BT84" si="1426">$BJ84*AY84</f>
        <v>0</v>
      </c>
      <c r="BU84" s="358">
        <f t="shared" ref="BU84" si="1427">$BJ84*AZ84</f>
        <v>0</v>
      </c>
      <c r="BV84" s="356">
        <f t="shared" ref="BV84" si="1428">$BJ84*BA84</f>
        <v>0</v>
      </c>
      <c r="BW84" s="356">
        <f t="shared" ref="BW84" si="1429">$BJ84*BB84</f>
        <v>0</v>
      </c>
      <c r="BX84" s="356">
        <f t="shared" ref="BX84" si="1430">$BJ84*BC84</f>
        <v>0</v>
      </c>
      <c r="BY84" s="356">
        <f t="shared" ref="BY84" si="1431">$BJ84*BD84</f>
        <v>0</v>
      </c>
      <c r="BZ84" s="356">
        <f t="shared" ref="BZ84" si="1432">$BJ84*BE84</f>
        <v>0</v>
      </c>
      <c r="CA84" s="356">
        <f t="shared" ref="CA84" si="1433">$BJ84*BF84</f>
        <v>0</v>
      </c>
      <c r="CB84" s="356">
        <f t="shared" ref="CB84" si="1434">$BJ84*BG84</f>
        <v>0</v>
      </c>
      <c r="CC84" s="356">
        <f t="shared" ref="CC84" si="1435">$BJ84*BH84</f>
        <v>0</v>
      </c>
      <c r="CD84" s="357">
        <f t="shared" ref="CD84" si="1436">$BJ84*BI84</f>
        <v>0</v>
      </c>
      <c r="CE84" s="395">
        <f>IF(N84="Nemení sa",1,0)</f>
        <v>0</v>
      </c>
      <c r="CF84" s="358">
        <f>AG84*$CE84</f>
        <v>0</v>
      </c>
      <c r="CG84" s="356">
        <f>AI84*$CE84</f>
        <v>0</v>
      </c>
      <c r="CH84" s="356">
        <f>AK84*$CE84</f>
        <v>0</v>
      </c>
      <c r="CI84" s="356">
        <f>AM84*$CE84</f>
        <v>0</v>
      </c>
      <c r="CJ84" s="357">
        <f>AO84*$CE84</f>
        <v>0</v>
      </c>
      <c r="CK84" s="396">
        <f t="shared" ref="CK84" si="1437">SUM(CF84:CJ86)</f>
        <v>0</v>
      </c>
      <c r="CL84" s="397">
        <f>IF(F84=vstupy!B$42,"1",0)</f>
        <v>0</v>
      </c>
      <c r="CM84" s="358">
        <f t="shared" ref="CM84:CV84" si="1438">IF($CL84="1",AP84,0)</f>
        <v>0</v>
      </c>
      <c r="CN84" s="356">
        <f t="shared" si="1438"/>
        <v>0</v>
      </c>
      <c r="CO84" s="356">
        <f t="shared" si="1438"/>
        <v>0</v>
      </c>
      <c r="CP84" s="356">
        <f t="shared" si="1438"/>
        <v>0</v>
      </c>
      <c r="CQ84" s="356">
        <f t="shared" si="1438"/>
        <v>0</v>
      </c>
      <c r="CR84" s="356">
        <f t="shared" si="1438"/>
        <v>0</v>
      </c>
      <c r="CS84" s="356">
        <f t="shared" si="1438"/>
        <v>0</v>
      </c>
      <c r="CT84" s="356">
        <f t="shared" si="1438"/>
        <v>0</v>
      </c>
      <c r="CU84" s="356">
        <f t="shared" si="1438"/>
        <v>0</v>
      </c>
      <c r="CV84" s="357">
        <f t="shared" si="1438"/>
        <v>0</v>
      </c>
      <c r="CW84" s="355">
        <f>CP84+CT84+CV84</f>
        <v>0</v>
      </c>
      <c r="CX84" s="355">
        <f t="shared" ref="CX84" si="1439">CN84+CR84</f>
        <v>0</v>
      </c>
      <c r="CY84" s="358">
        <f t="shared" ref="CY84:DH84" si="1440">IF($CL84="1",AZ84,0)</f>
        <v>0</v>
      </c>
      <c r="CZ84" s="356">
        <f t="shared" si="1440"/>
        <v>0</v>
      </c>
      <c r="DA84" s="356">
        <f t="shared" si="1440"/>
        <v>0</v>
      </c>
      <c r="DB84" s="356">
        <f t="shared" si="1440"/>
        <v>0</v>
      </c>
      <c r="DC84" s="356">
        <f t="shared" si="1440"/>
        <v>0</v>
      </c>
      <c r="DD84" s="356">
        <f t="shared" si="1440"/>
        <v>0</v>
      </c>
      <c r="DE84" s="356">
        <f t="shared" si="1440"/>
        <v>0</v>
      </c>
      <c r="DF84" s="356">
        <f t="shared" si="1440"/>
        <v>0</v>
      </c>
      <c r="DG84" s="356">
        <f t="shared" si="1440"/>
        <v>0</v>
      </c>
      <c r="DH84" s="357">
        <f t="shared" si="1440"/>
        <v>0</v>
      </c>
      <c r="DI84" s="352">
        <f>DB84+DF84+DH84</f>
        <v>0</v>
      </c>
      <c r="DJ84" s="352">
        <f t="shared" ref="DJ84" si="1441">CZ84+DD84</f>
        <v>0</v>
      </c>
      <c r="DK84" s="393">
        <f>IF(CE84=0,1,0)</f>
        <v>1</v>
      </c>
      <c r="DL84" s="393">
        <f>IFERROR(IF($AF84="N",AH84+AJ84+AL84+AN84,AF84+AH84+AJ84+AL84+AN84),0)*$DK84</f>
        <v>0</v>
      </c>
      <c r="DM84" s="393">
        <f>(AG84+AI84+AK84+AM84+AO84)*$DK84</f>
        <v>0</v>
      </c>
      <c r="DN84" s="393">
        <f>AS84+AW84+AY84-CW84</f>
        <v>0</v>
      </c>
      <c r="DO84" s="393">
        <f>BC84+BG84+BI84-DI84</f>
        <v>0</v>
      </c>
      <c r="DP84" s="393">
        <f>DN84+DO84</f>
        <v>0</v>
      </c>
      <c r="DQ84" s="392" t="str">
        <f>IF(OR(F84=vstupy!B$40,F84=vstupy!B$41,F84=vstupy!B$42,),"0","1")</f>
        <v>0</v>
      </c>
      <c r="DR84" s="358">
        <f>IF($DQ84="1",AQ84,"0")+CF84</f>
        <v>0</v>
      </c>
      <c r="DS84" s="356">
        <f>IF($DQ84="1",AS84,"0")+CG84</f>
        <v>0</v>
      </c>
      <c r="DT84" s="356">
        <f>IF($DQ84="1",AU84,"0")+CH84</f>
        <v>0</v>
      </c>
      <c r="DU84" s="356">
        <f>IF($DQ84="1",AW84,"0")+CI84</f>
        <v>0</v>
      </c>
      <c r="DV84" s="357">
        <f>IF($DQ84="1",AY84,"0")+CJ84</f>
        <v>0</v>
      </c>
      <c r="DW84" s="423">
        <f t="shared" ref="DW84" si="1442">SUM(DR84:DV86)</f>
        <v>0</v>
      </c>
      <c r="DX84" s="358" t="str">
        <f t="shared" ref="DX84" si="1443">IF($DQ84="1",BA84,"0")</f>
        <v>0</v>
      </c>
      <c r="DY84" s="356" t="str">
        <f t="shared" ref="DY84" si="1444">IF($DQ84="1",BC84,"0")</f>
        <v>0</v>
      </c>
      <c r="DZ84" s="356" t="str">
        <f t="shared" ref="DZ84" si="1445">IF($DQ84="1",BE84,"0")</f>
        <v>0</v>
      </c>
      <c r="EA84" s="356" t="str">
        <f>IF($DQ84="1",BG84,"0")</f>
        <v>0</v>
      </c>
      <c r="EB84" s="357" t="str">
        <f>IF($DQ84="1",BI84,"0")</f>
        <v>0</v>
      </c>
      <c r="EC84" s="423">
        <f t="shared" ref="EC84" si="1446">SUM(DX84:EB86)</f>
        <v>0</v>
      </c>
      <c r="ED84" s="424">
        <f>EC84+DW84</f>
        <v>0</v>
      </c>
    </row>
    <row r="85" spans="2:134" ht="12.6" customHeight="1" x14ac:dyDescent="0.25">
      <c r="B85" s="432"/>
      <c r="C85" s="429"/>
      <c r="D85" s="429"/>
      <c r="E85" s="429"/>
      <c r="F85" s="446"/>
      <c r="G85" s="450"/>
      <c r="H85" s="463"/>
      <c r="I85" s="463"/>
      <c r="J85" s="495"/>
      <c r="K85" s="446"/>
      <c r="L85" s="414"/>
      <c r="M85" s="455"/>
      <c r="N85" s="414"/>
      <c r="O85" s="414"/>
      <c r="P85" s="414"/>
      <c r="Q85" s="390"/>
      <c r="R85" s="385"/>
      <c r="S85" s="414"/>
      <c r="T85" s="415"/>
      <c r="U85" s="390"/>
      <c r="V85" s="385"/>
      <c r="W85" s="414"/>
      <c r="X85" s="292" t="s">
        <v>157</v>
      </c>
      <c r="Y85" s="293" t="s">
        <v>152</v>
      </c>
      <c r="Z85" s="294">
        <f>VLOOKUP($X85,vstupy!$B$18:$F$31,MATCH($Y85,vstupy!$B$17:$F$17,0),0)</f>
        <v>0</v>
      </c>
      <c r="AA85" s="295" t="s">
        <v>158</v>
      </c>
      <c r="AB85" s="294">
        <f>VLOOKUP($AA85,vstupy!$B$34:$C$36,2,FALSE)</f>
        <v>0</v>
      </c>
      <c r="AC85" s="294">
        <f t="shared" si="1271"/>
        <v>0</v>
      </c>
      <c r="AD85" s="441"/>
      <c r="AE85" s="435"/>
      <c r="AF85" s="358"/>
      <c r="AG85" s="382"/>
      <c r="AH85" s="382"/>
      <c r="AI85" s="382"/>
      <c r="AJ85" s="382"/>
      <c r="AK85" s="382"/>
      <c r="AL85" s="382"/>
      <c r="AM85" s="389"/>
      <c r="AN85" s="382"/>
      <c r="AO85" s="384"/>
      <c r="AP85" s="358"/>
      <c r="AQ85" s="356"/>
      <c r="AR85" s="356"/>
      <c r="AS85" s="356"/>
      <c r="AT85" s="356"/>
      <c r="AU85" s="356"/>
      <c r="AV85" s="356"/>
      <c r="AW85" s="356"/>
      <c r="AX85" s="356"/>
      <c r="AY85" s="356"/>
      <c r="AZ85" s="356"/>
      <c r="BA85" s="356"/>
      <c r="BB85" s="356"/>
      <c r="BC85" s="356"/>
      <c r="BD85" s="356"/>
      <c r="BE85" s="356"/>
      <c r="BF85" s="356"/>
      <c r="BG85" s="356"/>
      <c r="BH85" s="356"/>
      <c r="BI85" s="502"/>
      <c r="BJ85" s="355"/>
      <c r="BK85" s="358"/>
      <c r="BL85" s="356"/>
      <c r="BM85" s="356"/>
      <c r="BN85" s="356"/>
      <c r="BO85" s="356"/>
      <c r="BP85" s="356"/>
      <c r="BQ85" s="356"/>
      <c r="BR85" s="356"/>
      <c r="BS85" s="356"/>
      <c r="BT85" s="357"/>
      <c r="BU85" s="358"/>
      <c r="BV85" s="356"/>
      <c r="BW85" s="356"/>
      <c r="BX85" s="356"/>
      <c r="BY85" s="356"/>
      <c r="BZ85" s="356"/>
      <c r="CA85" s="356"/>
      <c r="CB85" s="356"/>
      <c r="CC85" s="356"/>
      <c r="CD85" s="357"/>
      <c r="CE85" s="395"/>
      <c r="CF85" s="358"/>
      <c r="CG85" s="356"/>
      <c r="CH85" s="356"/>
      <c r="CI85" s="356"/>
      <c r="CJ85" s="357"/>
      <c r="CK85" s="396"/>
      <c r="CL85" s="398"/>
      <c r="CM85" s="358"/>
      <c r="CN85" s="356"/>
      <c r="CO85" s="356"/>
      <c r="CP85" s="356"/>
      <c r="CQ85" s="356"/>
      <c r="CR85" s="356"/>
      <c r="CS85" s="356"/>
      <c r="CT85" s="356"/>
      <c r="CU85" s="356"/>
      <c r="CV85" s="357"/>
      <c r="CW85" s="355"/>
      <c r="CX85" s="355"/>
      <c r="CY85" s="358"/>
      <c r="CZ85" s="356"/>
      <c r="DA85" s="356"/>
      <c r="DB85" s="356"/>
      <c r="DC85" s="356"/>
      <c r="DD85" s="356"/>
      <c r="DE85" s="356"/>
      <c r="DF85" s="356"/>
      <c r="DG85" s="356"/>
      <c r="DH85" s="357"/>
      <c r="DI85" s="352"/>
      <c r="DJ85" s="352"/>
      <c r="DK85" s="393"/>
      <c r="DL85" s="393"/>
      <c r="DM85" s="393"/>
      <c r="DN85" s="393"/>
      <c r="DO85" s="393"/>
      <c r="DP85" s="393"/>
      <c r="DQ85" s="392"/>
      <c r="DR85" s="358"/>
      <c r="DS85" s="356"/>
      <c r="DT85" s="356"/>
      <c r="DU85" s="356"/>
      <c r="DV85" s="357"/>
      <c r="DW85" s="423"/>
      <c r="DX85" s="358"/>
      <c r="DY85" s="356"/>
      <c r="DZ85" s="356"/>
      <c r="EA85" s="356"/>
      <c r="EB85" s="357"/>
      <c r="EC85" s="423"/>
      <c r="ED85" s="424"/>
    </row>
    <row r="86" spans="2:134" ht="12.6" customHeight="1" x14ac:dyDescent="0.25">
      <c r="B86" s="432"/>
      <c r="C86" s="429"/>
      <c r="D86" s="429"/>
      <c r="E86" s="429"/>
      <c r="F86" s="447"/>
      <c r="G86" s="450"/>
      <c r="H86" s="464"/>
      <c r="I86" s="464"/>
      <c r="J86" s="496"/>
      <c r="K86" s="447"/>
      <c r="L86" s="414"/>
      <c r="M86" s="455"/>
      <c r="N86" s="414"/>
      <c r="O86" s="414"/>
      <c r="P86" s="414"/>
      <c r="Q86" s="390"/>
      <c r="R86" s="385"/>
      <c r="S86" s="414"/>
      <c r="T86" s="415"/>
      <c r="U86" s="390"/>
      <c r="V86" s="385"/>
      <c r="W86" s="414"/>
      <c r="X86" s="292" t="s">
        <v>157</v>
      </c>
      <c r="Y86" s="293" t="s">
        <v>152</v>
      </c>
      <c r="Z86" s="294">
        <f>VLOOKUP($X86,vstupy!$B$18:$F$31,MATCH($Y86,vstupy!$B$17:$F$17,0),0)</f>
        <v>0</v>
      </c>
      <c r="AA86" s="295" t="s">
        <v>158</v>
      </c>
      <c r="AB86" s="294">
        <f>VLOOKUP($AA86,vstupy!$B$34:$C$36,2,FALSE)</f>
        <v>0</v>
      </c>
      <c r="AC86" s="294">
        <f t="shared" si="1271"/>
        <v>0</v>
      </c>
      <c r="AD86" s="442"/>
      <c r="AE86" s="436"/>
      <c r="AF86" s="358"/>
      <c r="AG86" s="382"/>
      <c r="AH86" s="382"/>
      <c r="AI86" s="382"/>
      <c r="AJ86" s="382"/>
      <c r="AK86" s="382"/>
      <c r="AL86" s="382"/>
      <c r="AM86" s="381"/>
      <c r="AN86" s="382"/>
      <c r="AO86" s="384"/>
      <c r="AP86" s="358"/>
      <c r="AQ86" s="356"/>
      <c r="AR86" s="356"/>
      <c r="AS86" s="356"/>
      <c r="AT86" s="356"/>
      <c r="AU86" s="356"/>
      <c r="AV86" s="356"/>
      <c r="AW86" s="356"/>
      <c r="AX86" s="356"/>
      <c r="AY86" s="356"/>
      <c r="AZ86" s="356"/>
      <c r="BA86" s="356"/>
      <c r="BB86" s="356"/>
      <c r="BC86" s="356"/>
      <c r="BD86" s="356"/>
      <c r="BE86" s="356"/>
      <c r="BF86" s="356"/>
      <c r="BG86" s="356"/>
      <c r="BH86" s="356"/>
      <c r="BI86" s="502"/>
      <c r="BJ86" s="355"/>
      <c r="BK86" s="358"/>
      <c r="BL86" s="356"/>
      <c r="BM86" s="356"/>
      <c r="BN86" s="356"/>
      <c r="BO86" s="356"/>
      <c r="BP86" s="356"/>
      <c r="BQ86" s="356"/>
      <c r="BR86" s="356"/>
      <c r="BS86" s="356"/>
      <c r="BT86" s="357"/>
      <c r="BU86" s="358"/>
      <c r="BV86" s="356"/>
      <c r="BW86" s="356"/>
      <c r="BX86" s="356"/>
      <c r="BY86" s="356"/>
      <c r="BZ86" s="356"/>
      <c r="CA86" s="356"/>
      <c r="CB86" s="356"/>
      <c r="CC86" s="356"/>
      <c r="CD86" s="357"/>
      <c r="CE86" s="395"/>
      <c r="CF86" s="358"/>
      <c r="CG86" s="356"/>
      <c r="CH86" s="356"/>
      <c r="CI86" s="356"/>
      <c r="CJ86" s="357"/>
      <c r="CK86" s="396"/>
      <c r="CL86" s="399"/>
      <c r="CM86" s="358"/>
      <c r="CN86" s="356"/>
      <c r="CO86" s="356"/>
      <c r="CP86" s="356"/>
      <c r="CQ86" s="356"/>
      <c r="CR86" s="356"/>
      <c r="CS86" s="356"/>
      <c r="CT86" s="356"/>
      <c r="CU86" s="356"/>
      <c r="CV86" s="357"/>
      <c r="CW86" s="355"/>
      <c r="CX86" s="355"/>
      <c r="CY86" s="358"/>
      <c r="CZ86" s="356"/>
      <c r="DA86" s="356"/>
      <c r="DB86" s="356"/>
      <c r="DC86" s="356"/>
      <c r="DD86" s="356"/>
      <c r="DE86" s="356"/>
      <c r="DF86" s="356"/>
      <c r="DG86" s="356"/>
      <c r="DH86" s="357"/>
      <c r="DI86" s="352"/>
      <c r="DJ86" s="352"/>
      <c r="DK86" s="393"/>
      <c r="DL86" s="393"/>
      <c r="DM86" s="393"/>
      <c r="DN86" s="393"/>
      <c r="DO86" s="393"/>
      <c r="DP86" s="393"/>
      <c r="DQ86" s="392"/>
      <c r="DR86" s="358"/>
      <c r="DS86" s="356"/>
      <c r="DT86" s="356"/>
      <c r="DU86" s="356"/>
      <c r="DV86" s="357"/>
      <c r="DW86" s="423"/>
      <c r="DX86" s="358"/>
      <c r="DY86" s="356"/>
      <c r="DZ86" s="356"/>
      <c r="EA86" s="356"/>
      <c r="EB86" s="357"/>
      <c r="EC86" s="423"/>
      <c r="ED86" s="424"/>
    </row>
    <row r="87" spans="2:134" ht="12.6" customHeight="1" x14ac:dyDescent="0.25">
      <c r="B87" s="433">
        <f t="shared" ref="B87" si="1447">B84+1</f>
        <v>27</v>
      </c>
      <c r="C87" s="428"/>
      <c r="D87" s="428"/>
      <c r="E87" s="428"/>
      <c r="F87" s="457" t="s">
        <v>212</v>
      </c>
      <c r="G87" s="449"/>
      <c r="H87" s="474" t="str">
        <f t="shared" ref="H87" si="1448">IF($F87="3e)  Skoršia transpozícia  - zavedenie transpozície pred termínom ktorý určuje smernica EÚ. "," ","")</f>
        <v/>
      </c>
      <c r="I87" s="474" t="str">
        <f t="shared" ref="I87" si="1449">IF($F87="3e)  Skoršia transpozícia  - zavedenie transpozície pred termínom ktorý určuje smernica EÚ. ",$H87,"NA")</f>
        <v>NA</v>
      </c>
      <c r="J87" s="491">
        <f>IF(I87&gt;12,1,I87/12)</f>
        <v>1</v>
      </c>
      <c r="K87" s="457"/>
      <c r="L87" s="413"/>
      <c r="M87" s="456">
        <f>IF(L87="N",0,L87)</f>
        <v>0</v>
      </c>
      <c r="N87" s="413" t="s">
        <v>212</v>
      </c>
      <c r="O87" s="413"/>
      <c r="P87" s="413"/>
      <c r="Q87" s="391" t="s">
        <v>36</v>
      </c>
      <c r="R87" s="386">
        <f>VLOOKUP(Q87,vstupy!$B$3:$C$15,2,FALSE)</f>
        <v>0</v>
      </c>
      <c r="S87" s="413"/>
      <c r="T87" s="416"/>
      <c r="U87" s="391" t="s">
        <v>36</v>
      </c>
      <c r="V87" s="386">
        <f>VLOOKUP(U87,vstupy!$B$3:$C$15,2,FALSE)</f>
        <v>0</v>
      </c>
      <c r="W87" s="413"/>
      <c r="X87" s="174" t="s">
        <v>157</v>
      </c>
      <c r="Y87" s="188" t="s">
        <v>152</v>
      </c>
      <c r="Z87" s="185">
        <f>VLOOKUP($X87,vstupy!$B$18:$F$31,MATCH($Y87,vstupy!$B$17:$F$17,0),0)</f>
        <v>0</v>
      </c>
      <c r="AA87" s="121" t="s">
        <v>158</v>
      </c>
      <c r="AB87" s="185">
        <f>VLOOKUP($AA87,vstupy!$B$34:$C$36,2,FALSE)</f>
        <v>0</v>
      </c>
      <c r="AC87" s="185">
        <f t="shared" si="1271"/>
        <v>0</v>
      </c>
      <c r="AD87" s="465" t="s">
        <v>36</v>
      </c>
      <c r="AE87" s="434">
        <f>VLOOKUP(AD87,vstupy!$B$3:$C$15,2,FALSE)</f>
        <v>0</v>
      </c>
      <c r="AF87" s="437" t="str">
        <f>IFERROR(IF(M87=0,"N",O87/L87*J87),0)</f>
        <v>N</v>
      </c>
      <c r="AG87" s="381">
        <f>O87*J87</f>
        <v>0</v>
      </c>
      <c r="AH87" s="388">
        <f t="shared" ref="AH87" si="1450">P87*R87*J87</f>
        <v>0</v>
      </c>
      <c r="AI87" s="381">
        <f t="shared" ref="AI87" si="1451">IFERROR(AH87*M87,0)</f>
        <v>0</v>
      </c>
      <c r="AJ87" s="388" t="str">
        <f t="shared" si="1393"/>
        <v>N</v>
      </c>
      <c r="AK87" s="381">
        <f t="shared" ref="AK87" si="1452">S87*J87</f>
        <v>0</v>
      </c>
      <c r="AL87" s="381">
        <f>T87*V87*J87</f>
        <v>0</v>
      </c>
      <c r="AM87" s="387">
        <f t="shared" ref="AM87" si="1453">IFERROR(AL87*M87,0)</f>
        <v>0</v>
      </c>
      <c r="AN87" s="381">
        <f t="shared" ref="AN87" si="1454">IF(W87&gt;0,IF(AE87&gt;0,($G$5/160)*(W87/60)*AE87*J87,0),IF(AE87&gt;0,($G$5/160)*((AC87+AC88+AC89)/60)*AE87*J87,0))</f>
        <v>0</v>
      </c>
      <c r="AO87" s="383">
        <f>IFERROR(AN87*M87,0)</f>
        <v>0</v>
      </c>
      <c r="AP87" s="358">
        <f t="shared" ref="AP87" si="1455">IF($N87="In (zvyšuje náklady)",AF87,0)</f>
        <v>0</v>
      </c>
      <c r="AQ87" s="356">
        <f t="shared" ref="AQ87" si="1456">IF($N87="In (zvyšuje náklady)",AG87,0)</f>
        <v>0</v>
      </c>
      <c r="AR87" s="356">
        <f t="shared" ref="AR87" si="1457">IF($N87="In (zvyšuje náklady)",AH87,0)</f>
        <v>0</v>
      </c>
      <c r="AS87" s="356">
        <f t="shared" ref="AS87" si="1458">IF($N87="In (zvyšuje náklady)",AI87,0)</f>
        <v>0</v>
      </c>
      <c r="AT87" s="356">
        <f t="shared" ref="AT87" si="1459">IF($N87="In (zvyšuje náklady)",AJ87,0)</f>
        <v>0</v>
      </c>
      <c r="AU87" s="356">
        <f t="shared" ref="AU87" si="1460">IF($N87="In (zvyšuje náklady)",AK87,0)</f>
        <v>0</v>
      </c>
      <c r="AV87" s="356">
        <f t="shared" ref="AV87" si="1461">IF($N87="In (zvyšuje náklady)",AL87,0)</f>
        <v>0</v>
      </c>
      <c r="AW87" s="356">
        <f t="shared" ref="AW87" si="1462">IF($N87="In (zvyšuje náklady)",AM87,0)</f>
        <v>0</v>
      </c>
      <c r="AX87" s="356">
        <f t="shared" ref="AX87" si="1463">IF($N87="In (zvyšuje náklady)",AN87,0)</f>
        <v>0</v>
      </c>
      <c r="AY87" s="356">
        <f t="shared" ref="AY87" si="1464">IF($N87="In (zvyšuje náklady)",AO87,0)</f>
        <v>0</v>
      </c>
      <c r="AZ87" s="356" t="str">
        <f t="shared" ref="AZ87" si="1465">IF($N87="Out (znižuje náklady)",AF87,"0")</f>
        <v>0</v>
      </c>
      <c r="BA87" s="356" t="str">
        <f t="shared" ref="BA87" si="1466">IF($N87="Out (znižuje náklady)",AG87,"0")</f>
        <v>0</v>
      </c>
      <c r="BB87" s="356" t="str">
        <f t="shared" ref="BB87" si="1467">IF($N87="Out (znižuje náklady)",AH87,"0")</f>
        <v>0</v>
      </c>
      <c r="BC87" s="356" t="str">
        <f t="shared" ref="BC87" si="1468">IF($N87="Out (znižuje náklady)",AI87,"0")</f>
        <v>0</v>
      </c>
      <c r="BD87" s="356" t="str">
        <f t="shared" ref="BD87" si="1469">IF($N87="Out (znižuje náklady)",AJ87,"0")</f>
        <v>0</v>
      </c>
      <c r="BE87" s="356" t="str">
        <f t="shared" ref="BE87" si="1470">IF($N87="Out (znižuje náklady)",AK87,"0")</f>
        <v>0</v>
      </c>
      <c r="BF87" s="356" t="str">
        <f t="shared" ref="BF87" si="1471">IF($N87="Out (znižuje náklady)",AL87,"0")</f>
        <v>0</v>
      </c>
      <c r="BG87" s="356" t="str">
        <f t="shared" ref="BG87" si="1472">IF($N87="Out (znižuje náklady)",AM87,"0")</f>
        <v>0</v>
      </c>
      <c r="BH87" s="356" t="str">
        <f t="shared" ref="BH87" si="1473">IF($N87="Out (znižuje náklady)",AN87,"0")</f>
        <v>0</v>
      </c>
      <c r="BI87" s="502" t="str">
        <f t="shared" ref="BI87" si="1474">IF($N87="Out (znižuje náklady)",AO87,"0")</f>
        <v>0</v>
      </c>
      <c r="BJ87" s="355">
        <f>IF(F87=vstupy!$B$47,0,1)</f>
        <v>1</v>
      </c>
      <c r="BK87" s="358">
        <f t="shared" ref="BK87" si="1475">$BJ87*AP87</f>
        <v>0</v>
      </c>
      <c r="BL87" s="356">
        <f t="shared" ref="BL87" si="1476">$BJ87*AQ87</f>
        <v>0</v>
      </c>
      <c r="BM87" s="356">
        <f t="shared" ref="BM87" si="1477">$BJ87*AR87</f>
        <v>0</v>
      </c>
      <c r="BN87" s="356">
        <f t="shared" ref="BN87" si="1478">$BJ87*AS87</f>
        <v>0</v>
      </c>
      <c r="BO87" s="356">
        <f t="shared" ref="BO87" si="1479">$BJ87*AT87</f>
        <v>0</v>
      </c>
      <c r="BP87" s="356">
        <f t="shared" ref="BP87" si="1480">$BJ87*AU87</f>
        <v>0</v>
      </c>
      <c r="BQ87" s="356">
        <f t="shared" ref="BQ87" si="1481">$BJ87*AV87</f>
        <v>0</v>
      </c>
      <c r="BR87" s="356">
        <f t="shared" ref="BR87" si="1482">$BJ87*AW87</f>
        <v>0</v>
      </c>
      <c r="BS87" s="356">
        <f t="shared" ref="BS87" si="1483">$BJ87*AX87</f>
        <v>0</v>
      </c>
      <c r="BT87" s="357">
        <f t="shared" ref="BT87" si="1484">$BJ87*AY87</f>
        <v>0</v>
      </c>
      <c r="BU87" s="358">
        <f t="shared" ref="BU87" si="1485">$BJ87*AZ87</f>
        <v>0</v>
      </c>
      <c r="BV87" s="356">
        <f t="shared" ref="BV87" si="1486">$BJ87*BA87</f>
        <v>0</v>
      </c>
      <c r="BW87" s="356">
        <f t="shared" ref="BW87" si="1487">$BJ87*BB87</f>
        <v>0</v>
      </c>
      <c r="BX87" s="356">
        <f t="shared" ref="BX87" si="1488">$BJ87*BC87</f>
        <v>0</v>
      </c>
      <c r="BY87" s="356">
        <f t="shared" ref="BY87" si="1489">$BJ87*BD87</f>
        <v>0</v>
      </c>
      <c r="BZ87" s="356">
        <f t="shared" ref="BZ87" si="1490">$BJ87*BE87</f>
        <v>0</v>
      </c>
      <c r="CA87" s="356">
        <f t="shared" ref="CA87" si="1491">$BJ87*BF87</f>
        <v>0</v>
      </c>
      <c r="CB87" s="356">
        <f t="shared" ref="CB87" si="1492">$BJ87*BG87</f>
        <v>0</v>
      </c>
      <c r="CC87" s="356">
        <f t="shared" ref="CC87" si="1493">$BJ87*BH87</f>
        <v>0</v>
      </c>
      <c r="CD87" s="357">
        <f t="shared" ref="CD87" si="1494">$BJ87*BI87</f>
        <v>0</v>
      </c>
      <c r="CE87" s="395">
        <f>IF(N87="Nemení sa",1,0)</f>
        <v>0</v>
      </c>
      <c r="CF87" s="358">
        <f>AG87*$CE87</f>
        <v>0</v>
      </c>
      <c r="CG87" s="356">
        <f>AI87*$CE87</f>
        <v>0</v>
      </c>
      <c r="CH87" s="356">
        <f>AK87*$CE87</f>
        <v>0</v>
      </c>
      <c r="CI87" s="356">
        <f>AM87*$CE87</f>
        <v>0</v>
      </c>
      <c r="CJ87" s="357">
        <f>AO87*$CE87</f>
        <v>0</v>
      </c>
      <c r="CK87" s="396">
        <f t="shared" ref="CK87" si="1495">SUM(CF87:CJ89)</f>
        <v>0</v>
      </c>
      <c r="CL87" s="397">
        <f>IF(F87=vstupy!B$42,"1",0)</f>
        <v>0</v>
      </c>
      <c r="CM87" s="358">
        <f t="shared" ref="CM87:CV87" si="1496">IF($CL87="1",AP87,0)</f>
        <v>0</v>
      </c>
      <c r="CN87" s="356">
        <f t="shared" si="1496"/>
        <v>0</v>
      </c>
      <c r="CO87" s="356">
        <f t="shared" si="1496"/>
        <v>0</v>
      </c>
      <c r="CP87" s="356">
        <f t="shared" si="1496"/>
        <v>0</v>
      </c>
      <c r="CQ87" s="356">
        <f t="shared" si="1496"/>
        <v>0</v>
      </c>
      <c r="CR87" s="356">
        <f t="shared" si="1496"/>
        <v>0</v>
      </c>
      <c r="CS87" s="356">
        <f t="shared" si="1496"/>
        <v>0</v>
      </c>
      <c r="CT87" s="356">
        <f t="shared" si="1496"/>
        <v>0</v>
      </c>
      <c r="CU87" s="356">
        <f t="shared" si="1496"/>
        <v>0</v>
      </c>
      <c r="CV87" s="357">
        <f t="shared" si="1496"/>
        <v>0</v>
      </c>
      <c r="CW87" s="355">
        <f>CP87+CT87+CV87</f>
        <v>0</v>
      </c>
      <c r="CX87" s="355">
        <f t="shared" ref="CX87" si="1497">CN87+CR87</f>
        <v>0</v>
      </c>
      <c r="CY87" s="358">
        <f t="shared" ref="CY87:DH87" si="1498">IF($CL87="1",AZ87,0)</f>
        <v>0</v>
      </c>
      <c r="CZ87" s="356">
        <f t="shared" si="1498"/>
        <v>0</v>
      </c>
      <c r="DA87" s="356">
        <f t="shared" si="1498"/>
        <v>0</v>
      </c>
      <c r="DB87" s="356">
        <f t="shared" si="1498"/>
        <v>0</v>
      </c>
      <c r="DC87" s="356">
        <f t="shared" si="1498"/>
        <v>0</v>
      </c>
      <c r="DD87" s="356">
        <f t="shared" si="1498"/>
        <v>0</v>
      </c>
      <c r="DE87" s="356">
        <f t="shared" si="1498"/>
        <v>0</v>
      </c>
      <c r="DF87" s="356">
        <f t="shared" si="1498"/>
        <v>0</v>
      </c>
      <c r="DG87" s="356">
        <f t="shared" si="1498"/>
        <v>0</v>
      </c>
      <c r="DH87" s="357">
        <f t="shared" si="1498"/>
        <v>0</v>
      </c>
      <c r="DI87" s="352">
        <f>DB87+DF87+DH87</f>
        <v>0</v>
      </c>
      <c r="DJ87" s="352">
        <f t="shared" ref="DJ87" si="1499">CZ87+DD87</f>
        <v>0</v>
      </c>
      <c r="DK87" s="393">
        <f>IF(CE87=0,1,0)</f>
        <v>1</v>
      </c>
      <c r="DL87" s="393">
        <f>IFERROR(IF($AF87="N",AH87+AJ87+AL87+AN87,AF87+AH87+AJ87+AL87+AN87),0)*$DK87</f>
        <v>0</v>
      </c>
      <c r="DM87" s="393">
        <f>(AG87+AI87+AK87+AM87+AO87)*$DK87</f>
        <v>0</v>
      </c>
      <c r="DN87" s="393">
        <f>AS87+AW87+AY87-CW87</f>
        <v>0</v>
      </c>
      <c r="DO87" s="393">
        <f>BC87+BG87+BI87-DI87</f>
        <v>0</v>
      </c>
      <c r="DP87" s="393">
        <f>DN87+DO87</f>
        <v>0</v>
      </c>
      <c r="DQ87" s="392" t="str">
        <f>IF(OR(F87=vstupy!B$40,F87=vstupy!B$41,F87=vstupy!B$42,),"0","1")</f>
        <v>0</v>
      </c>
      <c r="DR87" s="358">
        <f>IF($DQ87="1",AQ87,"0")+CF87</f>
        <v>0</v>
      </c>
      <c r="DS87" s="356">
        <f>IF($DQ87="1",AS87,"0")+CG87</f>
        <v>0</v>
      </c>
      <c r="DT87" s="356">
        <f>IF($DQ87="1",AU87,"0")+CH87</f>
        <v>0</v>
      </c>
      <c r="DU87" s="356">
        <f>IF($DQ87="1",AW87,"0")+CI87</f>
        <v>0</v>
      </c>
      <c r="DV87" s="357">
        <f>IF($DQ87="1",AY87,"0")+CJ87</f>
        <v>0</v>
      </c>
      <c r="DW87" s="423">
        <f t="shared" ref="DW87" si="1500">SUM(DR87:DV89)</f>
        <v>0</v>
      </c>
      <c r="DX87" s="358" t="str">
        <f t="shared" ref="DX87" si="1501">IF($DQ87="1",BA87,"0")</f>
        <v>0</v>
      </c>
      <c r="DY87" s="356" t="str">
        <f t="shared" ref="DY87" si="1502">IF($DQ87="1",BC87,"0")</f>
        <v>0</v>
      </c>
      <c r="DZ87" s="356" t="str">
        <f t="shared" ref="DZ87" si="1503">IF($DQ87="1",BE87,"0")</f>
        <v>0</v>
      </c>
      <c r="EA87" s="356" t="str">
        <f>IF($DQ87="1",BG87,"0")</f>
        <v>0</v>
      </c>
      <c r="EB87" s="357" t="str">
        <f>IF($DQ87="1",BI87,"0")</f>
        <v>0</v>
      </c>
      <c r="EC87" s="423">
        <f t="shared" ref="EC87" si="1504">SUM(DX87:EB89)</f>
        <v>0</v>
      </c>
      <c r="ED87" s="424">
        <f>EC87+DW87</f>
        <v>0</v>
      </c>
    </row>
    <row r="88" spans="2:134" ht="12.6" customHeight="1" x14ac:dyDescent="0.25">
      <c r="B88" s="433"/>
      <c r="C88" s="428"/>
      <c r="D88" s="428"/>
      <c r="E88" s="428"/>
      <c r="F88" s="458"/>
      <c r="G88" s="449"/>
      <c r="H88" s="475"/>
      <c r="I88" s="475"/>
      <c r="J88" s="492"/>
      <c r="K88" s="458"/>
      <c r="L88" s="413"/>
      <c r="M88" s="456"/>
      <c r="N88" s="413"/>
      <c r="O88" s="413"/>
      <c r="P88" s="413"/>
      <c r="Q88" s="391"/>
      <c r="R88" s="386"/>
      <c r="S88" s="413"/>
      <c r="T88" s="416"/>
      <c r="U88" s="391"/>
      <c r="V88" s="386"/>
      <c r="W88" s="413"/>
      <c r="X88" s="174" t="s">
        <v>157</v>
      </c>
      <c r="Y88" s="188" t="s">
        <v>152</v>
      </c>
      <c r="Z88" s="185">
        <f>VLOOKUP($X88,vstupy!$B$18:$F$31,MATCH($Y88,vstupy!$B$17:$F$17,0),0)</f>
        <v>0</v>
      </c>
      <c r="AA88" s="121" t="s">
        <v>158</v>
      </c>
      <c r="AB88" s="185">
        <f>VLOOKUP($AA88,vstupy!$B$34:$C$36,2,FALSE)</f>
        <v>0</v>
      </c>
      <c r="AC88" s="185">
        <f t="shared" si="1271"/>
        <v>0</v>
      </c>
      <c r="AD88" s="466"/>
      <c r="AE88" s="435"/>
      <c r="AF88" s="358"/>
      <c r="AG88" s="382"/>
      <c r="AH88" s="382"/>
      <c r="AI88" s="382"/>
      <c r="AJ88" s="382"/>
      <c r="AK88" s="382"/>
      <c r="AL88" s="382"/>
      <c r="AM88" s="389"/>
      <c r="AN88" s="382"/>
      <c r="AO88" s="384"/>
      <c r="AP88" s="358"/>
      <c r="AQ88" s="356"/>
      <c r="AR88" s="356"/>
      <c r="AS88" s="356"/>
      <c r="AT88" s="356"/>
      <c r="AU88" s="356"/>
      <c r="AV88" s="356"/>
      <c r="AW88" s="356"/>
      <c r="AX88" s="356"/>
      <c r="AY88" s="356"/>
      <c r="AZ88" s="356"/>
      <c r="BA88" s="356"/>
      <c r="BB88" s="356"/>
      <c r="BC88" s="356"/>
      <c r="BD88" s="356"/>
      <c r="BE88" s="356"/>
      <c r="BF88" s="356"/>
      <c r="BG88" s="356"/>
      <c r="BH88" s="356"/>
      <c r="BI88" s="502"/>
      <c r="BJ88" s="355"/>
      <c r="BK88" s="358"/>
      <c r="BL88" s="356"/>
      <c r="BM88" s="356"/>
      <c r="BN88" s="356"/>
      <c r="BO88" s="356"/>
      <c r="BP88" s="356"/>
      <c r="BQ88" s="356"/>
      <c r="BR88" s="356"/>
      <c r="BS88" s="356"/>
      <c r="BT88" s="357"/>
      <c r="BU88" s="358"/>
      <c r="BV88" s="356"/>
      <c r="BW88" s="356"/>
      <c r="BX88" s="356"/>
      <c r="BY88" s="356"/>
      <c r="BZ88" s="356"/>
      <c r="CA88" s="356"/>
      <c r="CB88" s="356"/>
      <c r="CC88" s="356"/>
      <c r="CD88" s="357"/>
      <c r="CE88" s="395"/>
      <c r="CF88" s="358"/>
      <c r="CG88" s="356"/>
      <c r="CH88" s="356"/>
      <c r="CI88" s="356"/>
      <c r="CJ88" s="357"/>
      <c r="CK88" s="396"/>
      <c r="CL88" s="398"/>
      <c r="CM88" s="358"/>
      <c r="CN88" s="356"/>
      <c r="CO88" s="356"/>
      <c r="CP88" s="356"/>
      <c r="CQ88" s="356"/>
      <c r="CR88" s="356"/>
      <c r="CS88" s="356"/>
      <c r="CT88" s="356"/>
      <c r="CU88" s="356"/>
      <c r="CV88" s="357"/>
      <c r="CW88" s="355"/>
      <c r="CX88" s="355"/>
      <c r="CY88" s="358"/>
      <c r="CZ88" s="356"/>
      <c r="DA88" s="356"/>
      <c r="DB88" s="356"/>
      <c r="DC88" s="356"/>
      <c r="DD88" s="356"/>
      <c r="DE88" s="356"/>
      <c r="DF88" s="356"/>
      <c r="DG88" s="356"/>
      <c r="DH88" s="357"/>
      <c r="DI88" s="352"/>
      <c r="DJ88" s="352"/>
      <c r="DK88" s="393"/>
      <c r="DL88" s="393"/>
      <c r="DM88" s="393"/>
      <c r="DN88" s="393"/>
      <c r="DO88" s="393"/>
      <c r="DP88" s="393"/>
      <c r="DQ88" s="392"/>
      <c r="DR88" s="358"/>
      <c r="DS88" s="356"/>
      <c r="DT88" s="356"/>
      <c r="DU88" s="356"/>
      <c r="DV88" s="357"/>
      <c r="DW88" s="423"/>
      <c r="DX88" s="358"/>
      <c r="DY88" s="356"/>
      <c r="DZ88" s="356"/>
      <c r="EA88" s="356"/>
      <c r="EB88" s="357"/>
      <c r="EC88" s="423"/>
      <c r="ED88" s="424"/>
    </row>
    <row r="89" spans="2:134" ht="12.6" customHeight="1" x14ac:dyDescent="0.25">
      <c r="B89" s="433"/>
      <c r="C89" s="428"/>
      <c r="D89" s="428"/>
      <c r="E89" s="428"/>
      <c r="F89" s="459"/>
      <c r="G89" s="449"/>
      <c r="H89" s="476"/>
      <c r="I89" s="476"/>
      <c r="J89" s="493"/>
      <c r="K89" s="459"/>
      <c r="L89" s="413"/>
      <c r="M89" s="456"/>
      <c r="N89" s="413"/>
      <c r="O89" s="413"/>
      <c r="P89" s="413"/>
      <c r="Q89" s="391"/>
      <c r="R89" s="386"/>
      <c r="S89" s="413"/>
      <c r="T89" s="416"/>
      <c r="U89" s="391"/>
      <c r="V89" s="386"/>
      <c r="W89" s="413"/>
      <c r="X89" s="174" t="s">
        <v>157</v>
      </c>
      <c r="Y89" s="188" t="s">
        <v>152</v>
      </c>
      <c r="Z89" s="185">
        <f>VLOOKUP($X89,vstupy!$B$18:$F$31,MATCH($Y89,vstupy!$B$17:$F$17,0),0)</f>
        <v>0</v>
      </c>
      <c r="AA89" s="121" t="s">
        <v>158</v>
      </c>
      <c r="AB89" s="185">
        <f>VLOOKUP($AA89,vstupy!$B$34:$C$36,2,FALSE)</f>
        <v>0</v>
      </c>
      <c r="AC89" s="185">
        <f t="shared" si="1271"/>
        <v>0</v>
      </c>
      <c r="AD89" s="467"/>
      <c r="AE89" s="436"/>
      <c r="AF89" s="358"/>
      <c r="AG89" s="382"/>
      <c r="AH89" s="382"/>
      <c r="AI89" s="382"/>
      <c r="AJ89" s="382"/>
      <c r="AK89" s="382"/>
      <c r="AL89" s="382"/>
      <c r="AM89" s="381"/>
      <c r="AN89" s="382"/>
      <c r="AO89" s="384"/>
      <c r="AP89" s="358"/>
      <c r="AQ89" s="356"/>
      <c r="AR89" s="356"/>
      <c r="AS89" s="356"/>
      <c r="AT89" s="356"/>
      <c r="AU89" s="356"/>
      <c r="AV89" s="356"/>
      <c r="AW89" s="356"/>
      <c r="AX89" s="356"/>
      <c r="AY89" s="356"/>
      <c r="AZ89" s="356"/>
      <c r="BA89" s="356"/>
      <c r="BB89" s="356"/>
      <c r="BC89" s="356"/>
      <c r="BD89" s="356"/>
      <c r="BE89" s="356"/>
      <c r="BF89" s="356"/>
      <c r="BG89" s="356"/>
      <c r="BH89" s="356"/>
      <c r="BI89" s="502"/>
      <c r="BJ89" s="355"/>
      <c r="BK89" s="358"/>
      <c r="BL89" s="356"/>
      <c r="BM89" s="356"/>
      <c r="BN89" s="356"/>
      <c r="BO89" s="356"/>
      <c r="BP89" s="356"/>
      <c r="BQ89" s="356"/>
      <c r="BR89" s="356"/>
      <c r="BS89" s="356"/>
      <c r="BT89" s="357"/>
      <c r="BU89" s="358"/>
      <c r="BV89" s="356"/>
      <c r="BW89" s="356"/>
      <c r="BX89" s="356"/>
      <c r="BY89" s="356"/>
      <c r="BZ89" s="356"/>
      <c r="CA89" s="356"/>
      <c r="CB89" s="356"/>
      <c r="CC89" s="356"/>
      <c r="CD89" s="357"/>
      <c r="CE89" s="395"/>
      <c r="CF89" s="358"/>
      <c r="CG89" s="356"/>
      <c r="CH89" s="356"/>
      <c r="CI89" s="356"/>
      <c r="CJ89" s="357"/>
      <c r="CK89" s="396"/>
      <c r="CL89" s="399"/>
      <c r="CM89" s="358"/>
      <c r="CN89" s="356"/>
      <c r="CO89" s="356"/>
      <c r="CP89" s="356"/>
      <c r="CQ89" s="356"/>
      <c r="CR89" s="356"/>
      <c r="CS89" s="356"/>
      <c r="CT89" s="356"/>
      <c r="CU89" s="356"/>
      <c r="CV89" s="357"/>
      <c r="CW89" s="355"/>
      <c r="CX89" s="355"/>
      <c r="CY89" s="358"/>
      <c r="CZ89" s="356"/>
      <c r="DA89" s="356"/>
      <c r="DB89" s="356"/>
      <c r="DC89" s="356"/>
      <c r="DD89" s="356"/>
      <c r="DE89" s="356"/>
      <c r="DF89" s="356"/>
      <c r="DG89" s="356"/>
      <c r="DH89" s="357"/>
      <c r="DI89" s="352"/>
      <c r="DJ89" s="352"/>
      <c r="DK89" s="393"/>
      <c r="DL89" s="393"/>
      <c r="DM89" s="393"/>
      <c r="DN89" s="393"/>
      <c r="DO89" s="393"/>
      <c r="DP89" s="393"/>
      <c r="DQ89" s="392"/>
      <c r="DR89" s="358"/>
      <c r="DS89" s="356"/>
      <c r="DT89" s="356"/>
      <c r="DU89" s="356"/>
      <c r="DV89" s="357"/>
      <c r="DW89" s="423"/>
      <c r="DX89" s="358"/>
      <c r="DY89" s="356"/>
      <c r="DZ89" s="356"/>
      <c r="EA89" s="356"/>
      <c r="EB89" s="357"/>
      <c r="EC89" s="423"/>
      <c r="ED89" s="424"/>
    </row>
    <row r="90" spans="2:134" ht="12.6" customHeight="1" x14ac:dyDescent="0.25">
      <c r="B90" s="432">
        <f t="shared" ref="B90" si="1505">B87+1</f>
        <v>28</v>
      </c>
      <c r="C90" s="429"/>
      <c r="D90" s="429"/>
      <c r="E90" s="429"/>
      <c r="F90" s="445" t="s">
        <v>212</v>
      </c>
      <c r="G90" s="450"/>
      <c r="H90" s="462" t="str">
        <f t="shared" ref="H90" si="1506">IF($F90="3e)  Skoršia transpozícia  - zavedenie transpozície pred termínom ktorý určuje smernica EÚ. "," ","")</f>
        <v/>
      </c>
      <c r="I90" s="462" t="str">
        <f t="shared" ref="I90" si="1507">IF($F90="3e)  Skoršia transpozícia  - zavedenie transpozície pred termínom ktorý určuje smernica EÚ. ",$H90,"NA")</f>
        <v>NA</v>
      </c>
      <c r="J90" s="494">
        <f>IF(I90&gt;12,1,I90/12)</f>
        <v>1</v>
      </c>
      <c r="K90" s="445"/>
      <c r="L90" s="414"/>
      <c r="M90" s="455">
        <f>IF(L90="N",0,L90)</f>
        <v>0</v>
      </c>
      <c r="N90" s="414" t="s">
        <v>212</v>
      </c>
      <c r="O90" s="414"/>
      <c r="P90" s="414"/>
      <c r="Q90" s="390" t="s">
        <v>36</v>
      </c>
      <c r="R90" s="385">
        <f>VLOOKUP(Q90,vstupy!$B$3:$C$15,2,FALSE)</f>
        <v>0</v>
      </c>
      <c r="S90" s="414"/>
      <c r="T90" s="415"/>
      <c r="U90" s="390" t="s">
        <v>36</v>
      </c>
      <c r="V90" s="385">
        <f>VLOOKUP(U90,vstupy!$B$3:$C$15,2,FALSE)</f>
        <v>0</v>
      </c>
      <c r="W90" s="414"/>
      <c r="X90" s="292" t="s">
        <v>157</v>
      </c>
      <c r="Y90" s="293" t="s">
        <v>152</v>
      </c>
      <c r="Z90" s="294">
        <f>VLOOKUP($X90,vstupy!$B$18:$F$31,MATCH($Y90,vstupy!$B$17:$F$17,0),0)</f>
        <v>0</v>
      </c>
      <c r="AA90" s="295" t="s">
        <v>158</v>
      </c>
      <c r="AB90" s="294">
        <f>VLOOKUP($AA90,vstupy!$B$34:$C$36,2,FALSE)</f>
        <v>0</v>
      </c>
      <c r="AC90" s="294">
        <f t="shared" si="1271"/>
        <v>0</v>
      </c>
      <c r="AD90" s="440" t="s">
        <v>36</v>
      </c>
      <c r="AE90" s="434">
        <f>VLOOKUP(AD90,vstupy!$B$3:$C$15,2,FALSE)</f>
        <v>0</v>
      </c>
      <c r="AF90" s="437" t="str">
        <f>IFERROR(IF(M90=0,"N",O90/L90*J90),0)</f>
        <v>N</v>
      </c>
      <c r="AG90" s="381">
        <f>O90*J90</f>
        <v>0</v>
      </c>
      <c r="AH90" s="388">
        <f t="shared" ref="AH90" si="1508">P90*R90*J90</f>
        <v>0</v>
      </c>
      <c r="AI90" s="381">
        <f t="shared" ref="AI90" si="1509">IFERROR(AH90*M90,0)</f>
        <v>0</v>
      </c>
      <c r="AJ90" s="388" t="str">
        <f t="shared" si="1393"/>
        <v>N</v>
      </c>
      <c r="AK90" s="381">
        <f t="shared" ref="AK90" si="1510">S90*J90</f>
        <v>0</v>
      </c>
      <c r="AL90" s="381">
        <f>T90*V90*J90</f>
        <v>0</v>
      </c>
      <c r="AM90" s="387">
        <f t="shared" ref="AM90" si="1511">IFERROR(AL90*M90,0)</f>
        <v>0</v>
      </c>
      <c r="AN90" s="381">
        <f t="shared" ref="AN90" si="1512">IF(W90&gt;0,IF(AE90&gt;0,($G$5/160)*(W90/60)*AE90*J90,0),IF(AE90&gt;0,($G$5/160)*((AC90+AC91+AC92)/60)*AE90*J90,0))</f>
        <v>0</v>
      </c>
      <c r="AO90" s="383">
        <f>IFERROR(AN90*M90,0)</f>
        <v>0</v>
      </c>
      <c r="AP90" s="358">
        <f t="shared" ref="AP90" si="1513">IF($N90="In (zvyšuje náklady)",AF90,0)</f>
        <v>0</v>
      </c>
      <c r="AQ90" s="356">
        <f t="shared" ref="AQ90" si="1514">IF($N90="In (zvyšuje náklady)",AG90,0)</f>
        <v>0</v>
      </c>
      <c r="AR90" s="356">
        <f t="shared" ref="AR90" si="1515">IF($N90="In (zvyšuje náklady)",AH90,0)</f>
        <v>0</v>
      </c>
      <c r="AS90" s="356">
        <f t="shared" ref="AS90" si="1516">IF($N90="In (zvyšuje náklady)",AI90,0)</f>
        <v>0</v>
      </c>
      <c r="AT90" s="356">
        <f t="shared" ref="AT90" si="1517">IF($N90="In (zvyšuje náklady)",AJ90,0)</f>
        <v>0</v>
      </c>
      <c r="AU90" s="356">
        <f t="shared" ref="AU90" si="1518">IF($N90="In (zvyšuje náklady)",AK90,0)</f>
        <v>0</v>
      </c>
      <c r="AV90" s="356">
        <f t="shared" ref="AV90" si="1519">IF($N90="In (zvyšuje náklady)",AL90,0)</f>
        <v>0</v>
      </c>
      <c r="AW90" s="356">
        <f t="shared" ref="AW90" si="1520">IF($N90="In (zvyšuje náklady)",AM90,0)</f>
        <v>0</v>
      </c>
      <c r="AX90" s="356">
        <f t="shared" ref="AX90" si="1521">IF($N90="In (zvyšuje náklady)",AN90,0)</f>
        <v>0</v>
      </c>
      <c r="AY90" s="356">
        <f t="shared" ref="AY90" si="1522">IF($N90="In (zvyšuje náklady)",AO90,0)</f>
        <v>0</v>
      </c>
      <c r="AZ90" s="356" t="str">
        <f t="shared" ref="AZ90" si="1523">IF($N90="Out (znižuje náklady)",AF90,"0")</f>
        <v>0</v>
      </c>
      <c r="BA90" s="356" t="str">
        <f t="shared" ref="BA90" si="1524">IF($N90="Out (znižuje náklady)",AG90,"0")</f>
        <v>0</v>
      </c>
      <c r="BB90" s="356" t="str">
        <f t="shared" ref="BB90" si="1525">IF($N90="Out (znižuje náklady)",AH90,"0")</f>
        <v>0</v>
      </c>
      <c r="BC90" s="356" t="str">
        <f t="shared" ref="BC90" si="1526">IF($N90="Out (znižuje náklady)",AI90,"0")</f>
        <v>0</v>
      </c>
      <c r="BD90" s="356" t="str">
        <f t="shared" ref="BD90" si="1527">IF($N90="Out (znižuje náklady)",AJ90,"0")</f>
        <v>0</v>
      </c>
      <c r="BE90" s="356" t="str">
        <f t="shared" ref="BE90" si="1528">IF($N90="Out (znižuje náklady)",AK90,"0")</f>
        <v>0</v>
      </c>
      <c r="BF90" s="356" t="str">
        <f t="shared" ref="BF90" si="1529">IF($N90="Out (znižuje náklady)",AL90,"0")</f>
        <v>0</v>
      </c>
      <c r="BG90" s="356" t="str">
        <f t="shared" ref="BG90" si="1530">IF($N90="Out (znižuje náklady)",AM90,"0")</f>
        <v>0</v>
      </c>
      <c r="BH90" s="356" t="str">
        <f t="shared" ref="BH90" si="1531">IF($N90="Out (znižuje náklady)",AN90,"0")</f>
        <v>0</v>
      </c>
      <c r="BI90" s="502" t="str">
        <f t="shared" ref="BI90" si="1532">IF($N90="Out (znižuje náklady)",AO90,"0")</f>
        <v>0</v>
      </c>
      <c r="BJ90" s="355">
        <f>IF(F90=vstupy!$B$47,0,1)</f>
        <v>1</v>
      </c>
      <c r="BK90" s="358">
        <f t="shared" ref="BK90" si="1533">$BJ90*AP90</f>
        <v>0</v>
      </c>
      <c r="BL90" s="356">
        <f t="shared" ref="BL90" si="1534">$BJ90*AQ90</f>
        <v>0</v>
      </c>
      <c r="BM90" s="356">
        <f t="shared" ref="BM90" si="1535">$BJ90*AR90</f>
        <v>0</v>
      </c>
      <c r="BN90" s="356">
        <f t="shared" ref="BN90" si="1536">$BJ90*AS90</f>
        <v>0</v>
      </c>
      <c r="BO90" s="356">
        <f t="shared" ref="BO90" si="1537">$BJ90*AT90</f>
        <v>0</v>
      </c>
      <c r="BP90" s="356">
        <f t="shared" ref="BP90" si="1538">$BJ90*AU90</f>
        <v>0</v>
      </c>
      <c r="BQ90" s="356">
        <f t="shared" ref="BQ90" si="1539">$BJ90*AV90</f>
        <v>0</v>
      </c>
      <c r="BR90" s="356">
        <f t="shared" ref="BR90" si="1540">$BJ90*AW90</f>
        <v>0</v>
      </c>
      <c r="BS90" s="356">
        <f t="shared" ref="BS90" si="1541">$BJ90*AX90</f>
        <v>0</v>
      </c>
      <c r="BT90" s="357">
        <f t="shared" ref="BT90" si="1542">$BJ90*AY90</f>
        <v>0</v>
      </c>
      <c r="BU90" s="358">
        <f t="shared" ref="BU90" si="1543">$BJ90*AZ90</f>
        <v>0</v>
      </c>
      <c r="BV90" s="356">
        <f t="shared" ref="BV90" si="1544">$BJ90*BA90</f>
        <v>0</v>
      </c>
      <c r="BW90" s="356">
        <f t="shared" ref="BW90" si="1545">$BJ90*BB90</f>
        <v>0</v>
      </c>
      <c r="BX90" s="356">
        <f t="shared" ref="BX90" si="1546">$BJ90*BC90</f>
        <v>0</v>
      </c>
      <c r="BY90" s="356">
        <f t="shared" ref="BY90" si="1547">$BJ90*BD90</f>
        <v>0</v>
      </c>
      <c r="BZ90" s="356">
        <f t="shared" ref="BZ90" si="1548">$BJ90*BE90</f>
        <v>0</v>
      </c>
      <c r="CA90" s="356">
        <f t="shared" ref="CA90" si="1549">$BJ90*BF90</f>
        <v>0</v>
      </c>
      <c r="CB90" s="356">
        <f t="shared" ref="CB90" si="1550">$BJ90*BG90</f>
        <v>0</v>
      </c>
      <c r="CC90" s="356">
        <f t="shared" ref="CC90" si="1551">$BJ90*BH90</f>
        <v>0</v>
      </c>
      <c r="CD90" s="357">
        <f t="shared" ref="CD90" si="1552">$BJ90*BI90</f>
        <v>0</v>
      </c>
      <c r="CE90" s="395">
        <f>IF(N90="Nemení sa",1,0)</f>
        <v>0</v>
      </c>
      <c r="CF90" s="358">
        <f>AG90*$CE90</f>
        <v>0</v>
      </c>
      <c r="CG90" s="356">
        <f>AI90*$CE90</f>
        <v>0</v>
      </c>
      <c r="CH90" s="356">
        <f>AK90*$CE90</f>
        <v>0</v>
      </c>
      <c r="CI90" s="356">
        <f>AM90*$CE90</f>
        <v>0</v>
      </c>
      <c r="CJ90" s="357">
        <f>AO90*$CE90</f>
        <v>0</v>
      </c>
      <c r="CK90" s="396">
        <f t="shared" ref="CK90" si="1553">SUM(CF90:CJ92)</f>
        <v>0</v>
      </c>
      <c r="CL90" s="397">
        <f>IF(F90=vstupy!B$42,"1",0)</f>
        <v>0</v>
      </c>
      <c r="CM90" s="358">
        <f t="shared" ref="CM90:CV90" si="1554">IF($CL90="1",AP90,0)</f>
        <v>0</v>
      </c>
      <c r="CN90" s="356">
        <f t="shared" si="1554"/>
        <v>0</v>
      </c>
      <c r="CO90" s="356">
        <f t="shared" si="1554"/>
        <v>0</v>
      </c>
      <c r="CP90" s="356">
        <f t="shared" si="1554"/>
        <v>0</v>
      </c>
      <c r="CQ90" s="356">
        <f t="shared" si="1554"/>
        <v>0</v>
      </c>
      <c r="CR90" s="356">
        <f t="shared" si="1554"/>
        <v>0</v>
      </c>
      <c r="CS90" s="356">
        <f t="shared" si="1554"/>
        <v>0</v>
      </c>
      <c r="CT90" s="356">
        <f t="shared" si="1554"/>
        <v>0</v>
      </c>
      <c r="CU90" s="356">
        <f t="shared" si="1554"/>
        <v>0</v>
      </c>
      <c r="CV90" s="357">
        <f t="shared" si="1554"/>
        <v>0</v>
      </c>
      <c r="CW90" s="355">
        <f>CP90+CT90+CV90</f>
        <v>0</v>
      </c>
      <c r="CX90" s="355">
        <f t="shared" ref="CX90" si="1555">CN90+CR90</f>
        <v>0</v>
      </c>
      <c r="CY90" s="358">
        <f t="shared" ref="CY90:DH90" si="1556">IF($CL90="1",AZ90,0)</f>
        <v>0</v>
      </c>
      <c r="CZ90" s="356">
        <f t="shared" si="1556"/>
        <v>0</v>
      </c>
      <c r="DA90" s="356">
        <f t="shared" si="1556"/>
        <v>0</v>
      </c>
      <c r="DB90" s="356">
        <f t="shared" si="1556"/>
        <v>0</v>
      </c>
      <c r="DC90" s="356">
        <f t="shared" si="1556"/>
        <v>0</v>
      </c>
      <c r="DD90" s="356">
        <f t="shared" si="1556"/>
        <v>0</v>
      </c>
      <c r="DE90" s="356">
        <f t="shared" si="1556"/>
        <v>0</v>
      </c>
      <c r="DF90" s="356">
        <f t="shared" si="1556"/>
        <v>0</v>
      </c>
      <c r="DG90" s="356">
        <f t="shared" si="1556"/>
        <v>0</v>
      </c>
      <c r="DH90" s="357">
        <f t="shared" si="1556"/>
        <v>0</v>
      </c>
      <c r="DI90" s="352">
        <f>DB90+DF90+DH90</f>
        <v>0</v>
      </c>
      <c r="DJ90" s="352">
        <f t="shared" ref="DJ90" si="1557">CZ90+DD90</f>
        <v>0</v>
      </c>
      <c r="DK90" s="393">
        <f>IF(CE90=0,1,0)</f>
        <v>1</v>
      </c>
      <c r="DL90" s="393">
        <f>IFERROR(IF($AF90="N",AH90+AJ90+AL90+AN90,AF90+AH90+AJ90+AL90+AN90),0)*$DK90</f>
        <v>0</v>
      </c>
      <c r="DM90" s="393">
        <f>(AG90+AI90+AK90+AM90+AO90)*$DK90</f>
        <v>0</v>
      </c>
      <c r="DN90" s="393">
        <f>AS90+AW90+AY90-CW90</f>
        <v>0</v>
      </c>
      <c r="DO90" s="393">
        <f>BC90+BG90+BI90-DI90</f>
        <v>0</v>
      </c>
      <c r="DP90" s="393">
        <f>DN90+DO90</f>
        <v>0</v>
      </c>
      <c r="DQ90" s="392" t="str">
        <f>IF(OR(F90=vstupy!B$40,F90=vstupy!B$41,F90=vstupy!B$42,),"0","1")</f>
        <v>0</v>
      </c>
      <c r="DR90" s="358">
        <f>IF($DQ90="1",AQ90,"0")+CF90</f>
        <v>0</v>
      </c>
      <c r="DS90" s="356">
        <f>IF($DQ90="1",AS90,"0")+CG90</f>
        <v>0</v>
      </c>
      <c r="DT90" s="356">
        <f>IF($DQ90="1",AU90,"0")+CH90</f>
        <v>0</v>
      </c>
      <c r="DU90" s="356">
        <f>IF($DQ90="1",AW90,"0")+CI90</f>
        <v>0</v>
      </c>
      <c r="DV90" s="357">
        <f>IF($DQ90="1",AY90,"0")+CJ90</f>
        <v>0</v>
      </c>
      <c r="DW90" s="423">
        <f t="shared" ref="DW90" si="1558">SUM(DR90:DV92)</f>
        <v>0</v>
      </c>
      <c r="DX90" s="358" t="str">
        <f t="shared" ref="DX90" si="1559">IF($DQ90="1",BA90,"0")</f>
        <v>0</v>
      </c>
      <c r="DY90" s="356" t="str">
        <f t="shared" ref="DY90" si="1560">IF($DQ90="1",BC90,"0")</f>
        <v>0</v>
      </c>
      <c r="DZ90" s="356" t="str">
        <f t="shared" ref="DZ90" si="1561">IF($DQ90="1",BE90,"0")</f>
        <v>0</v>
      </c>
      <c r="EA90" s="356" t="str">
        <f>IF($DQ90="1",BG90,"0")</f>
        <v>0</v>
      </c>
      <c r="EB90" s="357" t="str">
        <f>IF($DQ90="1",BI90,"0")</f>
        <v>0</v>
      </c>
      <c r="EC90" s="423">
        <f t="shared" ref="EC90" si="1562">SUM(DX90:EB92)</f>
        <v>0</v>
      </c>
      <c r="ED90" s="424">
        <f>EC90+DW90</f>
        <v>0</v>
      </c>
    </row>
    <row r="91" spans="2:134" ht="12.6" customHeight="1" x14ac:dyDescent="0.25">
      <c r="B91" s="432"/>
      <c r="C91" s="429"/>
      <c r="D91" s="429"/>
      <c r="E91" s="429"/>
      <c r="F91" s="446"/>
      <c r="G91" s="450"/>
      <c r="H91" s="463"/>
      <c r="I91" s="463"/>
      <c r="J91" s="495"/>
      <c r="K91" s="446"/>
      <c r="L91" s="414"/>
      <c r="M91" s="455"/>
      <c r="N91" s="414"/>
      <c r="O91" s="414"/>
      <c r="P91" s="414"/>
      <c r="Q91" s="390"/>
      <c r="R91" s="385"/>
      <c r="S91" s="414"/>
      <c r="T91" s="415"/>
      <c r="U91" s="390"/>
      <c r="V91" s="385"/>
      <c r="W91" s="414"/>
      <c r="X91" s="292" t="s">
        <v>157</v>
      </c>
      <c r="Y91" s="293" t="s">
        <v>152</v>
      </c>
      <c r="Z91" s="294">
        <f>VLOOKUP($X91,vstupy!$B$18:$F$31,MATCH($Y91,vstupy!$B$17:$F$17,0),0)</f>
        <v>0</v>
      </c>
      <c r="AA91" s="295" t="s">
        <v>158</v>
      </c>
      <c r="AB91" s="294">
        <f>VLOOKUP($AA91,vstupy!$B$34:$C$36,2,FALSE)</f>
        <v>0</v>
      </c>
      <c r="AC91" s="294">
        <f t="shared" si="1271"/>
        <v>0</v>
      </c>
      <c r="AD91" s="441"/>
      <c r="AE91" s="435"/>
      <c r="AF91" s="358"/>
      <c r="AG91" s="382"/>
      <c r="AH91" s="382"/>
      <c r="AI91" s="382"/>
      <c r="AJ91" s="382"/>
      <c r="AK91" s="382"/>
      <c r="AL91" s="382"/>
      <c r="AM91" s="389"/>
      <c r="AN91" s="382"/>
      <c r="AO91" s="384"/>
      <c r="AP91" s="358"/>
      <c r="AQ91" s="356"/>
      <c r="AR91" s="356"/>
      <c r="AS91" s="356"/>
      <c r="AT91" s="356"/>
      <c r="AU91" s="356"/>
      <c r="AV91" s="356"/>
      <c r="AW91" s="356"/>
      <c r="AX91" s="356"/>
      <c r="AY91" s="356"/>
      <c r="AZ91" s="356"/>
      <c r="BA91" s="356"/>
      <c r="BB91" s="356"/>
      <c r="BC91" s="356"/>
      <c r="BD91" s="356"/>
      <c r="BE91" s="356"/>
      <c r="BF91" s="356"/>
      <c r="BG91" s="356"/>
      <c r="BH91" s="356"/>
      <c r="BI91" s="502"/>
      <c r="BJ91" s="355"/>
      <c r="BK91" s="358"/>
      <c r="BL91" s="356"/>
      <c r="BM91" s="356"/>
      <c r="BN91" s="356"/>
      <c r="BO91" s="356"/>
      <c r="BP91" s="356"/>
      <c r="BQ91" s="356"/>
      <c r="BR91" s="356"/>
      <c r="BS91" s="356"/>
      <c r="BT91" s="357"/>
      <c r="BU91" s="358"/>
      <c r="BV91" s="356"/>
      <c r="BW91" s="356"/>
      <c r="BX91" s="356"/>
      <c r="BY91" s="356"/>
      <c r="BZ91" s="356"/>
      <c r="CA91" s="356"/>
      <c r="CB91" s="356"/>
      <c r="CC91" s="356"/>
      <c r="CD91" s="357"/>
      <c r="CE91" s="395"/>
      <c r="CF91" s="358"/>
      <c r="CG91" s="356"/>
      <c r="CH91" s="356"/>
      <c r="CI91" s="356"/>
      <c r="CJ91" s="357"/>
      <c r="CK91" s="396"/>
      <c r="CL91" s="398"/>
      <c r="CM91" s="358"/>
      <c r="CN91" s="356"/>
      <c r="CO91" s="356"/>
      <c r="CP91" s="356"/>
      <c r="CQ91" s="356"/>
      <c r="CR91" s="356"/>
      <c r="CS91" s="356"/>
      <c r="CT91" s="356"/>
      <c r="CU91" s="356"/>
      <c r="CV91" s="357"/>
      <c r="CW91" s="355"/>
      <c r="CX91" s="355"/>
      <c r="CY91" s="358"/>
      <c r="CZ91" s="356"/>
      <c r="DA91" s="356"/>
      <c r="DB91" s="356"/>
      <c r="DC91" s="356"/>
      <c r="DD91" s="356"/>
      <c r="DE91" s="356"/>
      <c r="DF91" s="356"/>
      <c r="DG91" s="356"/>
      <c r="DH91" s="357"/>
      <c r="DI91" s="352"/>
      <c r="DJ91" s="352"/>
      <c r="DK91" s="393"/>
      <c r="DL91" s="393"/>
      <c r="DM91" s="393"/>
      <c r="DN91" s="393"/>
      <c r="DO91" s="393"/>
      <c r="DP91" s="393"/>
      <c r="DQ91" s="392"/>
      <c r="DR91" s="358"/>
      <c r="DS91" s="356"/>
      <c r="DT91" s="356"/>
      <c r="DU91" s="356"/>
      <c r="DV91" s="357"/>
      <c r="DW91" s="423"/>
      <c r="DX91" s="358"/>
      <c r="DY91" s="356"/>
      <c r="DZ91" s="356"/>
      <c r="EA91" s="356"/>
      <c r="EB91" s="357"/>
      <c r="EC91" s="423"/>
      <c r="ED91" s="424"/>
    </row>
    <row r="92" spans="2:134" ht="12.6" customHeight="1" x14ac:dyDescent="0.25">
      <c r="B92" s="432"/>
      <c r="C92" s="429"/>
      <c r="D92" s="429"/>
      <c r="E92" s="429"/>
      <c r="F92" s="447"/>
      <c r="G92" s="450"/>
      <c r="H92" s="464"/>
      <c r="I92" s="464"/>
      <c r="J92" s="496"/>
      <c r="K92" s="447"/>
      <c r="L92" s="414"/>
      <c r="M92" s="455"/>
      <c r="N92" s="414"/>
      <c r="O92" s="414"/>
      <c r="P92" s="414"/>
      <c r="Q92" s="390"/>
      <c r="R92" s="385"/>
      <c r="S92" s="414"/>
      <c r="T92" s="415"/>
      <c r="U92" s="390"/>
      <c r="V92" s="385"/>
      <c r="W92" s="414"/>
      <c r="X92" s="292" t="s">
        <v>157</v>
      </c>
      <c r="Y92" s="293" t="s">
        <v>152</v>
      </c>
      <c r="Z92" s="294">
        <f>VLOOKUP($X92,vstupy!$B$18:$F$31,MATCH($Y92,vstupy!$B$17:$F$17,0),0)</f>
        <v>0</v>
      </c>
      <c r="AA92" s="295" t="s">
        <v>158</v>
      </c>
      <c r="AB92" s="294">
        <f>VLOOKUP($AA92,vstupy!$B$34:$C$36,2,FALSE)</f>
        <v>0</v>
      </c>
      <c r="AC92" s="294">
        <f t="shared" si="1271"/>
        <v>0</v>
      </c>
      <c r="AD92" s="442"/>
      <c r="AE92" s="436"/>
      <c r="AF92" s="358"/>
      <c r="AG92" s="382"/>
      <c r="AH92" s="382"/>
      <c r="AI92" s="382"/>
      <c r="AJ92" s="382"/>
      <c r="AK92" s="382"/>
      <c r="AL92" s="382"/>
      <c r="AM92" s="381"/>
      <c r="AN92" s="382"/>
      <c r="AO92" s="384"/>
      <c r="AP92" s="358"/>
      <c r="AQ92" s="356"/>
      <c r="AR92" s="356"/>
      <c r="AS92" s="356"/>
      <c r="AT92" s="356"/>
      <c r="AU92" s="356"/>
      <c r="AV92" s="356"/>
      <c r="AW92" s="356"/>
      <c r="AX92" s="356"/>
      <c r="AY92" s="356"/>
      <c r="AZ92" s="356"/>
      <c r="BA92" s="356"/>
      <c r="BB92" s="356"/>
      <c r="BC92" s="356"/>
      <c r="BD92" s="356"/>
      <c r="BE92" s="356"/>
      <c r="BF92" s="356"/>
      <c r="BG92" s="356"/>
      <c r="BH92" s="356"/>
      <c r="BI92" s="502"/>
      <c r="BJ92" s="355"/>
      <c r="BK92" s="358"/>
      <c r="BL92" s="356"/>
      <c r="BM92" s="356"/>
      <c r="BN92" s="356"/>
      <c r="BO92" s="356"/>
      <c r="BP92" s="356"/>
      <c r="BQ92" s="356"/>
      <c r="BR92" s="356"/>
      <c r="BS92" s="356"/>
      <c r="BT92" s="357"/>
      <c r="BU92" s="358"/>
      <c r="BV92" s="356"/>
      <c r="BW92" s="356"/>
      <c r="BX92" s="356"/>
      <c r="BY92" s="356"/>
      <c r="BZ92" s="356"/>
      <c r="CA92" s="356"/>
      <c r="CB92" s="356"/>
      <c r="CC92" s="356"/>
      <c r="CD92" s="357"/>
      <c r="CE92" s="395"/>
      <c r="CF92" s="358"/>
      <c r="CG92" s="356"/>
      <c r="CH92" s="356"/>
      <c r="CI92" s="356"/>
      <c r="CJ92" s="357"/>
      <c r="CK92" s="396"/>
      <c r="CL92" s="399"/>
      <c r="CM92" s="358"/>
      <c r="CN92" s="356"/>
      <c r="CO92" s="356"/>
      <c r="CP92" s="356"/>
      <c r="CQ92" s="356"/>
      <c r="CR92" s="356"/>
      <c r="CS92" s="356"/>
      <c r="CT92" s="356"/>
      <c r="CU92" s="356"/>
      <c r="CV92" s="357"/>
      <c r="CW92" s="355"/>
      <c r="CX92" s="355"/>
      <c r="CY92" s="358"/>
      <c r="CZ92" s="356"/>
      <c r="DA92" s="356"/>
      <c r="DB92" s="356"/>
      <c r="DC92" s="356"/>
      <c r="DD92" s="356"/>
      <c r="DE92" s="356"/>
      <c r="DF92" s="356"/>
      <c r="DG92" s="356"/>
      <c r="DH92" s="357"/>
      <c r="DI92" s="352"/>
      <c r="DJ92" s="352"/>
      <c r="DK92" s="393"/>
      <c r="DL92" s="393"/>
      <c r="DM92" s="393"/>
      <c r="DN92" s="393"/>
      <c r="DO92" s="393"/>
      <c r="DP92" s="393"/>
      <c r="DQ92" s="392"/>
      <c r="DR92" s="358"/>
      <c r="DS92" s="356"/>
      <c r="DT92" s="356"/>
      <c r="DU92" s="356"/>
      <c r="DV92" s="357"/>
      <c r="DW92" s="423"/>
      <c r="DX92" s="358"/>
      <c r="DY92" s="356"/>
      <c r="DZ92" s="356"/>
      <c r="EA92" s="356"/>
      <c r="EB92" s="357"/>
      <c r="EC92" s="423"/>
      <c r="ED92" s="424"/>
    </row>
    <row r="93" spans="2:134" ht="12.6" customHeight="1" x14ac:dyDescent="0.25">
      <c r="B93" s="433">
        <f t="shared" ref="B93" si="1563">B90+1</f>
        <v>29</v>
      </c>
      <c r="C93" s="428"/>
      <c r="D93" s="428"/>
      <c r="E93" s="428"/>
      <c r="F93" s="457" t="s">
        <v>212</v>
      </c>
      <c r="G93" s="449"/>
      <c r="H93" s="474" t="str">
        <f t="shared" ref="H93" si="1564">IF($F93="3e)  Skoršia transpozícia  - zavedenie transpozície pred termínom ktorý určuje smernica EÚ. "," ","")</f>
        <v/>
      </c>
      <c r="I93" s="474" t="str">
        <f t="shared" ref="I93" si="1565">IF($F93="3e)  Skoršia transpozícia  - zavedenie transpozície pred termínom ktorý určuje smernica EÚ. ",$H93,"NA")</f>
        <v>NA</v>
      </c>
      <c r="J93" s="491">
        <f>IF(I93&gt;12,1,I93/12)</f>
        <v>1</v>
      </c>
      <c r="K93" s="457"/>
      <c r="L93" s="413"/>
      <c r="M93" s="456">
        <f>IF(L93="N",0,L93)</f>
        <v>0</v>
      </c>
      <c r="N93" s="413" t="s">
        <v>212</v>
      </c>
      <c r="O93" s="413"/>
      <c r="P93" s="413"/>
      <c r="Q93" s="391" t="s">
        <v>36</v>
      </c>
      <c r="R93" s="386">
        <f>VLOOKUP(Q93,vstupy!$B$3:$C$15,2,FALSE)</f>
        <v>0</v>
      </c>
      <c r="S93" s="413"/>
      <c r="T93" s="416"/>
      <c r="U93" s="391" t="s">
        <v>36</v>
      </c>
      <c r="V93" s="386">
        <f>VLOOKUP(U93,vstupy!$B$3:$C$15,2,FALSE)</f>
        <v>0</v>
      </c>
      <c r="W93" s="413"/>
      <c r="X93" s="174" t="s">
        <v>157</v>
      </c>
      <c r="Y93" s="188" t="s">
        <v>152</v>
      </c>
      <c r="Z93" s="185">
        <f>VLOOKUP($X93,vstupy!$B$18:$F$31,MATCH($Y93,vstupy!$B$17:$F$17,0),0)</f>
        <v>0</v>
      </c>
      <c r="AA93" s="121" t="s">
        <v>158</v>
      </c>
      <c r="AB93" s="185">
        <f>VLOOKUP($AA93,vstupy!$B$34:$C$36,2,FALSE)</f>
        <v>0</v>
      </c>
      <c r="AC93" s="185">
        <f t="shared" si="1271"/>
        <v>0</v>
      </c>
      <c r="AD93" s="465" t="s">
        <v>36</v>
      </c>
      <c r="AE93" s="434">
        <f>VLOOKUP(AD93,vstupy!$B$3:$C$15,2,FALSE)</f>
        <v>0</v>
      </c>
      <c r="AF93" s="437" t="str">
        <f>IFERROR(IF(M93=0,"N",O93/L93*J93),0)</f>
        <v>N</v>
      </c>
      <c r="AG93" s="381">
        <f>O93*J93</f>
        <v>0</v>
      </c>
      <c r="AH93" s="388">
        <f t="shared" ref="AH93" si="1566">P93*R93*J93</f>
        <v>0</v>
      </c>
      <c r="AI93" s="381">
        <f t="shared" ref="AI93" si="1567">IFERROR(AH93*M93,0)</f>
        <v>0</v>
      </c>
      <c r="AJ93" s="388" t="str">
        <f t="shared" si="1393"/>
        <v>N</v>
      </c>
      <c r="AK93" s="381">
        <f t="shared" ref="AK93" si="1568">S93*J93</f>
        <v>0</v>
      </c>
      <c r="AL93" s="381">
        <f>T93*V93*J93</f>
        <v>0</v>
      </c>
      <c r="AM93" s="387">
        <f t="shared" ref="AM93" si="1569">IFERROR(AL93*M93,0)</f>
        <v>0</v>
      </c>
      <c r="AN93" s="381">
        <f t="shared" ref="AN93" si="1570">IF(W93&gt;0,IF(AE93&gt;0,($G$5/160)*(W93/60)*AE93*J93,0),IF(AE93&gt;0,($G$5/160)*((AC93+AC94+AC95)/60)*AE93*J93,0))</f>
        <v>0</v>
      </c>
      <c r="AO93" s="383">
        <f>IFERROR(AN93*M93,0)</f>
        <v>0</v>
      </c>
      <c r="AP93" s="358">
        <f t="shared" ref="AP93" si="1571">IF($N93="In (zvyšuje náklady)",AF93,0)</f>
        <v>0</v>
      </c>
      <c r="AQ93" s="356">
        <f t="shared" ref="AQ93" si="1572">IF($N93="In (zvyšuje náklady)",AG93,0)</f>
        <v>0</v>
      </c>
      <c r="AR93" s="356">
        <f t="shared" ref="AR93" si="1573">IF($N93="In (zvyšuje náklady)",AH93,0)</f>
        <v>0</v>
      </c>
      <c r="AS93" s="356">
        <f t="shared" ref="AS93" si="1574">IF($N93="In (zvyšuje náklady)",AI93,0)</f>
        <v>0</v>
      </c>
      <c r="AT93" s="356">
        <f t="shared" ref="AT93" si="1575">IF($N93="In (zvyšuje náklady)",AJ93,0)</f>
        <v>0</v>
      </c>
      <c r="AU93" s="356">
        <f t="shared" ref="AU93" si="1576">IF($N93="In (zvyšuje náklady)",AK93,0)</f>
        <v>0</v>
      </c>
      <c r="AV93" s="356">
        <f t="shared" ref="AV93" si="1577">IF($N93="In (zvyšuje náklady)",AL93,0)</f>
        <v>0</v>
      </c>
      <c r="AW93" s="356">
        <f t="shared" ref="AW93" si="1578">IF($N93="In (zvyšuje náklady)",AM93,0)</f>
        <v>0</v>
      </c>
      <c r="AX93" s="356">
        <f t="shared" ref="AX93" si="1579">IF($N93="In (zvyšuje náklady)",AN93,0)</f>
        <v>0</v>
      </c>
      <c r="AY93" s="356">
        <f t="shared" ref="AY93" si="1580">IF($N93="In (zvyšuje náklady)",AO93,0)</f>
        <v>0</v>
      </c>
      <c r="AZ93" s="356" t="str">
        <f t="shared" ref="AZ93" si="1581">IF($N93="Out (znižuje náklady)",AF93,"0")</f>
        <v>0</v>
      </c>
      <c r="BA93" s="356" t="str">
        <f t="shared" ref="BA93" si="1582">IF($N93="Out (znižuje náklady)",AG93,"0")</f>
        <v>0</v>
      </c>
      <c r="BB93" s="356" t="str">
        <f t="shared" ref="BB93" si="1583">IF($N93="Out (znižuje náklady)",AH93,"0")</f>
        <v>0</v>
      </c>
      <c r="BC93" s="356" t="str">
        <f t="shared" ref="BC93" si="1584">IF($N93="Out (znižuje náklady)",AI93,"0")</f>
        <v>0</v>
      </c>
      <c r="BD93" s="356" t="str">
        <f t="shared" ref="BD93" si="1585">IF($N93="Out (znižuje náklady)",AJ93,"0")</f>
        <v>0</v>
      </c>
      <c r="BE93" s="356" t="str">
        <f t="shared" ref="BE93" si="1586">IF($N93="Out (znižuje náklady)",AK93,"0")</f>
        <v>0</v>
      </c>
      <c r="BF93" s="356" t="str">
        <f t="shared" ref="BF93" si="1587">IF($N93="Out (znižuje náklady)",AL93,"0")</f>
        <v>0</v>
      </c>
      <c r="BG93" s="356" t="str">
        <f t="shared" ref="BG93" si="1588">IF($N93="Out (znižuje náklady)",AM93,"0")</f>
        <v>0</v>
      </c>
      <c r="BH93" s="356" t="str">
        <f t="shared" ref="BH93" si="1589">IF($N93="Out (znižuje náklady)",AN93,"0")</f>
        <v>0</v>
      </c>
      <c r="BI93" s="502" t="str">
        <f t="shared" ref="BI93" si="1590">IF($N93="Out (znižuje náklady)",AO93,"0")</f>
        <v>0</v>
      </c>
      <c r="BJ93" s="355">
        <f>IF(F93=vstupy!$B$47,0,1)</f>
        <v>1</v>
      </c>
      <c r="BK93" s="358">
        <f t="shared" ref="BK93" si="1591">$BJ93*AP93</f>
        <v>0</v>
      </c>
      <c r="BL93" s="356">
        <f t="shared" ref="BL93" si="1592">$BJ93*AQ93</f>
        <v>0</v>
      </c>
      <c r="BM93" s="356">
        <f t="shared" ref="BM93" si="1593">$BJ93*AR93</f>
        <v>0</v>
      </c>
      <c r="BN93" s="356">
        <f t="shared" ref="BN93" si="1594">$BJ93*AS93</f>
        <v>0</v>
      </c>
      <c r="BO93" s="356">
        <f t="shared" ref="BO93" si="1595">$BJ93*AT93</f>
        <v>0</v>
      </c>
      <c r="BP93" s="356">
        <f t="shared" ref="BP93" si="1596">$BJ93*AU93</f>
        <v>0</v>
      </c>
      <c r="BQ93" s="356">
        <f t="shared" ref="BQ93" si="1597">$BJ93*AV93</f>
        <v>0</v>
      </c>
      <c r="BR93" s="356">
        <f t="shared" ref="BR93" si="1598">$BJ93*AW93</f>
        <v>0</v>
      </c>
      <c r="BS93" s="356">
        <f t="shared" ref="BS93" si="1599">$BJ93*AX93</f>
        <v>0</v>
      </c>
      <c r="BT93" s="357">
        <f t="shared" ref="BT93" si="1600">$BJ93*AY93</f>
        <v>0</v>
      </c>
      <c r="BU93" s="358">
        <f t="shared" ref="BU93" si="1601">$BJ93*AZ93</f>
        <v>0</v>
      </c>
      <c r="BV93" s="356">
        <f t="shared" ref="BV93" si="1602">$BJ93*BA93</f>
        <v>0</v>
      </c>
      <c r="BW93" s="356">
        <f t="shared" ref="BW93" si="1603">$BJ93*BB93</f>
        <v>0</v>
      </c>
      <c r="BX93" s="356">
        <f t="shared" ref="BX93" si="1604">$BJ93*BC93</f>
        <v>0</v>
      </c>
      <c r="BY93" s="356">
        <f t="shared" ref="BY93" si="1605">$BJ93*BD93</f>
        <v>0</v>
      </c>
      <c r="BZ93" s="356">
        <f t="shared" ref="BZ93" si="1606">$BJ93*BE93</f>
        <v>0</v>
      </c>
      <c r="CA93" s="356">
        <f t="shared" ref="CA93" si="1607">$BJ93*BF93</f>
        <v>0</v>
      </c>
      <c r="CB93" s="356">
        <f t="shared" ref="CB93" si="1608">$BJ93*BG93</f>
        <v>0</v>
      </c>
      <c r="CC93" s="356">
        <f t="shared" ref="CC93" si="1609">$BJ93*BH93</f>
        <v>0</v>
      </c>
      <c r="CD93" s="357">
        <f t="shared" ref="CD93" si="1610">$BJ93*BI93</f>
        <v>0</v>
      </c>
      <c r="CE93" s="395">
        <f>IF(N93="Nemení sa",1,0)</f>
        <v>0</v>
      </c>
      <c r="CF93" s="358">
        <f>AG93*$CE93</f>
        <v>0</v>
      </c>
      <c r="CG93" s="356">
        <f>AI93*$CE93</f>
        <v>0</v>
      </c>
      <c r="CH93" s="356">
        <f>AK93*$CE93</f>
        <v>0</v>
      </c>
      <c r="CI93" s="356">
        <f>AM93*$CE93</f>
        <v>0</v>
      </c>
      <c r="CJ93" s="357">
        <f>AO93*$CE93</f>
        <v>0</v>
      </c>
      <c r="CK93" s="396">
        <f t="shared" ref="CK93" si="1611">SUM(CF93:CJ95)</f>
        <v>0</v>
      </c>
      <c r="CL93" s="397">
        <f>IF(F93=vstupy!B$42,"1",0)</f>
        <v>0</v>
      </c>
      <c r="CM93" s="358">
        <f t="shared" ref="CM93:CV93" si="1612">IF($CL93="1",AP93,0)</f>
        <v>0</v>
      </c>
      <c r="CN93" s="356">
        <f t="shared" si="1612"/>
        <v>0</v>
      </c>
      <c r="CO93" s="356">
        <f t="shared" si="1612"/>
        <v>0</v>
      </c>
      <c r="CP93" s="356">
        <f t="shared" si="1612"/>
        <v>0</v>
      </c>
      <c r="CQ93" s="356">
        <f t="shared" si="1612"/>
        <v>0</v>
      </c>
      <c r="CR93" s="356">
        <f t="shared" si="1612"/>
        <v>0</v>
      </c>
      <c r="CS93" s="356">
        <f t="shared" si="1612"/>
        <v>0</v>
      </c>
      <c r="CT93" s="356">
        <f t="shared" si="1612"/>
        <v>0</v>
      </c>
      <c r="CU93" s="356">
        <f t="shared" si="1612"/>
        <v>0</v>
      </c>
      <c r="CV93" s="357">
        <f t="shared" si="1612"/>
        <v>0</v>
      </c>
      <c r="CW93" s="355">
        <f>CP93+CT93+CV93</f>
        <v>0</v>
      </c>
      <c r="CX93" s="355">
        <f t="shared" ref="CX93" si="1613">CN93+CR93</f>
        <v>0</v>
      </c>
      <c r="CY93" s="358">
        <f t="shared" ref="CY93:DH93" si="1614">IF($CL93="1",AZ93,0)</f>
        <v>0</v>
      </c>
      <c r="CZ93" s="356">
        <f t="shared" si="1614"/>
        <v>0</v>
      </c>
      <c r="DA93" s="356">
        <f t="shared" si="1614"/>
        <v>0</v>
      </c>
      <c r="DB93" s="356">
        <f t="shared" si="1614"/>
        <v>0</v>
      </c>
      <c r="DC93" s="356">
        <f t="shared" si="1614"/>
        <v>0</v>
      </c>
      <c r="DD93" s="356">
        <f t="shared" si="1614"/>
        <v>0</v>
      </c>
      <c r="DE93" s="356">
        <f t="shared" si="1614"/>
        <v>0</v>
      </c>
      <c r="DF93" s="356">
        <f t="shared" si="1614"/>
        <v>0</v>
      </c>
      <c r="DG93" s="356">
        <f t="shared" si="1614"/>
        <v>0</v>
      </c>
      <c r="DH93" s="357">
        <f t="shared" si="1614"/>
        <v>0</v>
      </c>
      <c r="DI93" s="352">
        <f>DB93+DF93+DH93</f>
        <v>0</v>
      </c>
      <c r="DJ93" s="352">
        <f t="shared" ref="DJ93" si="1615">CZ93+DD93</f>
        <v>0</v>
      </c>
      <c r="DK93" s="393">
        <f>IF(CE93=0,1,0)</f>
        <v>1</v>
      </c>
      <c r="DL93" s="393">
        <f>IFERROR(IF($AF93="N",AH93+AJ93+AL93+AN93,AF93+AH93+AJ93+AL93+AN93),0)*$DK93</f>
        <v>0</v>
      </c>
      <c r="DM93" s="393">
        <f>(AG93+AI93+AK93+AM93+AO93)*$DK93</f>
        <v>0</v>
      </c>
      <c r="DN93" s="393">
        <f>AS93+AW93+AY93-CW93</f>
        <v>0</v>
      </c>
      <c r="DO93" s="393">
        <f>BC93+BG93+BI93-DI93</f>
        <v>0</v>
      </c>
      <c r="DP93" s="393">
        <f>DN93+DO93</f>
        <v>0</v>
      </c>
      <c r="DQ93" s="392" t="str">
        <f>IF(OR(F93=vstupy!B$40,F93=vstupy!B$41,F93=vstupy!B$42,),"0","1")</f>
        <v>0</v>
      </c>
      <c r="DR93" s="358">
        <f>IF($DQ93="1",AQ93,"0")+CF93</f>
        <v>0</v>
      </c>
      <c r="DS93" s="356">
        <f>IF($DQ93="1",AS93,"0")+CG93</f>
        <v>0</v>
      </c>
      <c r="DT93" s="356">
        <f>IF($DQ93="1",AU93,"0")+CH93</f>
        <v>0</v>
      </c>
      <c r="DU93" s="356">
        <f>IF($DQ93="1",AW93,"0")+CI93</f>
        <v>0</v>
      </c>
      <c r="DV93" s="357">
        <f>IF($DQ93="1",AY93,"0")+CJ93</f>
        <v>0</v>
      </c>
      <c r="DW93" s="423">
        <f t="shared" ref="DW93" si="1616">SUM(DR93:DV95)</f>
        <v>0</v>
      </c>
      <c r="DX93" s="358" t="str">
        <f t="shared" ref="DX93" si="1617">IF($DQ93="1",BA93,"0")</f>
        <v>0</v>
      </c>
      <c r="DY93" s="356" t="str">
        <f t="shared" ref="DY93" si="1618">IF($DQ93="1",BC93,"0")</f>
        <v>0</v>
      </c>
      <c r="DZ93" s="356" t="str">
        <f t="shared" ref="DZ93" si="1619">IF($DQ93="1",BE93,"0")</f>
        <v>0</v>
      </c>
      <c r="EA93" s="356" t="str">
        <f>IF($DQ93="1",BG93,"0")</f>
        <v>0</v>
      </c>
      <c r="EB93" s="357" t="str">
        <f>IF($DQ93="1",BI93,"0")</f>
        <v>0</v>
      </c>
      <c r="EC93" s="423">
        <f t="shared" ref="EC93" si="1620">SUM(DX93:EB95)</f>
        <v>0</v>
      </c>
      <c r="ED93" s="424">
        <f>EC93+DW93</f>
        <v>0</v>
      </c>
    </row>
    <row r="94" spans="2:134" ht="12.6" customHeight="1" x14ac:dyDescent="0.25">
      <c r="B94" s="433"/>
      <c r="C94" s="428"/>
      <c r="D94" s="428"/>
      <c r="E94" s="428"/>
      <c r="F94" s="458"/>
      <c r="G94" s="449"/>
      <c r="H94" s="475"/>
      <c r="I94" s="475"/>
      <c r="J94" s="492"/>
      <c r="K94" s="458"/>
      <c r="L94" s="413"/>
      <c r="M94" s="456"/>
      <c r="N94" s="413"/>
      <c r="O94" s="413"/>
      <c r="P94" s="413"/>
      <c r="Q94" s="391"/>
      <c r="R94" s="386"/>
      <c r="S94" s="413"/>
      <c r="T94" s="416"/>
      <c r="U94" s="391"/>
      <c r="V94" s="386"/>
      <c r="W94" s="413"/>
      <c r="X94" s="174" t="s">
        <v>157</v>
      </c>
      <c r="Y94" s="188" t="s">
        <v>152</v>
      </c>
      <c r="Z94" s="185">
        <f>VLOOKUP($X94,vstupy!$B$18:$F$31,MATCH($Y94,vstupy!$B$17:$F$17,0),0)</f>
        <v>0</v>
      </c>
      <c r="AA94" s="121" t="s">
        <v>158</v>
      </c>
      <c r="AB94" s="185">
        <f>VLOOKUP($AA94,vstupy!$B$34:$C$36,2,FALSE)</f>
        <v>0</v>
      </c>
      <c r="AC94" s="185">
        <f t="shared" si="1271"/>
        <v>0</v>
      </c>
      <c r="AD94" s="466"/>
      <c r="AE94" s="435"/>
      <c r="AF94" s="358"/>
      <c r="AG94" s="382"/>
      <c r="AH94" s="382"/>
      <c r="AI94" s="382"/>
      <c r="AJ94" s="382"/>
      <c r="AK94" s="382"/>
      <c r="AL94" s="382"/>
      <c r="AM94" s="389"/>
      <c r="AN94" s="382"/>
      <c r="AO94" s="384"/>
      <c r="AP94" s="358"/>
      <c r="AQ94" s="356"/>
      <c r="AR94" s="356"/>
      <c r="AS94" s="356"/>
      <c r="AT94" s="356"/>
      <c r="AU94" s="356"/>
      <c r="AV94" s="356"/>
      <c r="AW94" s="356"/>
      <c r="AX94" s="356"/>
      <c r="AY94" s="356"/>
      <c r="AZ94" s="356"/>
      <c r="BA94" s="356"/>
      <c r="BB94" s="356"/>
      <c r="BC94" s="356"/>
      <c r="BD94" s="356"/>
      <c r="BE94" s="356"/>
      <c r="BF94" s="356"/>
      <c r="BG94" s="356"/>
      <c r="BH94" s="356"/>
      <c r="BI94" s="502"/>
      <c r="BJ94" s="355"/>
      <c r="BK94" s="358"/>
      <c r="BL94" s="356"/>
      <c r="BM94" s="356"/>
      <c r="BN94" s="356"/>
      <c r="BO94" s="356"/>
      <c r="BP94" s="356"/>
      <c r="BQ94" s="356"/>
      <c r="BR94" s="356"/>
      <c r="BS94" s="356"/>
      <c r="BT94" s="357"/>
      <c r="BU94" s="358"/>
      <c r="BV94" s="356"/>
      <c r="BW94" s="356"/>
      <c r="BX94" s="356"/>
      <c r="BY94" s="356"/>
      <c r="BZ94" s="356"/>
      <c r="CA94" s="356"/>
      <c r="CB94" s="356"/>
      <c r="CC94" s="356"/>
      <c r="CD94" s="357"/>
      <c r="CE94" s="395"/>
      <c r="CF94" s="358"/>
      <c r="CG94" s="356"/>
      <c r="CH94" s="356"/>
      <c r="CI94" s="356"/>
      <c r="CJ94" s="357"/>
      <c r="CK94" s="396"/>
      <c r="CL94" s="398"/>
      <c r="CM94" s="358"/>
      <c r="CN94" s="356"/>
      <c r="CO94" s="356"/>
      <c r="CP94" s="356"/>
      <c r="CQ94" s="356"/>
      <c r="CR94" s="356"/>
      <c r="CS94" s="356"/>
      <c r="CT94" s="356"/>
      <c r="CU94" s="356"/>
      <c r="CV94" s="357"/>
      <c r="CW94" s="355"/>
      <c r="CX94" s="355"/>
      <c r="CY94" s="358"/>
      <c r="CZ94" s="356"/>
      <c r="DA94" s="356"/>
      <c r="DB94" s="356"/>
      <c r="DC94" s="356"/>
      <c r="DD94" s="356"/>
      <c r="DE94" s="356"/>
      <c r="DF94" s="356"/>
      <c r="DG94" s="356"/>
      <c r="DH94" s="357"/>
      <c r="DI94" s="352"/>
      <c r="DJ94" s="352"/>
      <c r="DK94" s="393"/>
      <c r="DL94" s="393"/>
      <c r="DM94" s="393"/>
      <c r="DN94" s="393"/>
      <c r="DO94" s="393"/>
      <c r="DP94" s="393"/>
      <c r="DQ94" s="392"/>
      <c r="DR94" s="358"/>
      <c r="DS94" s="356"/>
      <c r="DT94" s="356"/>
      <c r="DU94" s="356"/>
      <c r="DV94" s="357"/>
      <c r="DW94" s="423"/>
      <c r="DX94" s="358"/>
      <c r="DY94" s="356"/>
      <c r="DZ94" s="356"/>
      <c r="EA94" s="356"/>
      <c r="EB94" s="357"/>
      <c r="EC94" s="423"/>
      <c r="ED94" s="424"/>
    </row>
    <row r="95" spans="2:134" ht="12.6" customHeight="1" x14ac:dyDescent="0.25">
      <c r="B95" s="433"/>
      <c r="C95" s="428"/>
      <c r="D95" s="428"/>
      <c r="E95" s="428"/>
      <c r="F95" s="459"/>
      <c r="G95" s="449"/>
      <c r="H95" s="476"/>
      <c r="I95" s="476"/>
      <c r="J95" s="493"/>
      <c r="K95" s="459"/>
      <c r="L95" s="413"/>
      <c r="M95" s="456"/>
      <c r="N95" s="413"/>
      <c r="O95" s="413"/>
      <c r="P95" s="413"/>
      <c r="Q95" s="391"/>
      <c r="R95" s="386"/>
      <c r="S95" s="413"/>
      <c r="T95" s="416"/>
      <c r="U95" s="391"/>
      <c r="V95" s="386"/>
      <c r="W95" s="413"/>
      <c r="X95" s="174" t="s">
        <v>157</v>
      </c>
      <c r="Y95" s="188" t="s">
        <v>152</v>
      </c>
      <c r="Z95" s="185">
        <f>VLOOKUP($X95,vstupy!$B$18:$F$31,MATCH($Y95,vstupy!$B$17:$F$17,0),0)</f>
        <v>0</v>
      </c>
      <c r="AA95" s="121" t="s">
        <v>158</v>
      </c>
      <c r="AB95" s="185">
        <f>VLOOKUP($AA95,vstupy!$B$34:$C$36,2,FALSE)</f>
        <v>0</v>
      </c>
      <c r="AC95" s="185">
        <f t="shared" si="1271"/>
        <v>0</v>
      </c>
      <c r="AD95" s="467"/>
      <c r="AE95" s="436"/>
      <c r="AF95" s="358"/>
      <c r="AG95" s="382"/>
      <c r="AH95" s="382"/>
      <c r="AI95" s="382"/>
      <c r="AJ95" s="382"/>
      <c r="AK95" s="382"/>
      <c r="AL95" s="382"/>
      <c r="AM95" s="381"/>
      <c r="AN95" s="382"/>
      <c r="AO95" s="384"/>
      <c r="AP95" s="358"/>
      <c r="AQ95" s="356"/>
      <c r="AR95" s="356"/>
      <c r="AS95" s="356"/>
      <c r="AT95" s="356"/>
      <c r="AU95" s="356"/>
      <c r="AV95" s="356"/>
      <c r="AW95" s="356"/>
      <c r="AX95" s="356"/>
      <c r="AY95" s="356"/>
      <c r="AZ95" s="356"/>
      <c r="BA95" s="356"/>
      <c r="BB95" s="356"/>
      <c r="BC95" s="356"/>
      <c r="BD95" s="356"/>
      <c r="BE95" s="356"/>
      <c r="BF95" s="356"/>
      <c r="BG95" s="356"/>
      <c r="BH95" s="356"/>
      <c r="BI95" s="502"/>
      <c r="BJ95" s="355"/>
      <c r="BK95" s="358"/>
      <c r="BL95" s="356"/>
      <c r="BM95" s="356"/>
      <c r="BN95" s="356"/>
      <c r="BO95" s="356"/>
      <c r="BP95" s="356"/>
      <c r="BQ95" s="356"/>
      <c r="BR95" s="356"/>
      <c r="BS95" s="356"/>
      <c r="BT95" s="357"/>
      <c r="BU95" s="358"/>
      <c r="BV95" s="356"/>
      <c r="BW95" s="356"/>
      <c r="BX95" s="356"/>
      <c r="BY95" s="356"/>
      <c r="BZ95" s="356"/>
      <c r="CA95" s="356"/>
      <c r="CB95" s="356"/>
      <c r="CC95" s="356"/>
      <c r="CD95" s="357"/>
      <c r="CE95" s="395"/>
      <c r="CF95" s="358"/>
      <c r="CG95" s="356"/>
      <c r="CH95" s="356"/>
      <c r="CI95" s="356"/>
      <c r="CJ95" s="357"/>
      <c r="CK95" s="396"/>
      <c r="CL95" s="399"/>
      <c r="CM95" s="358"/>
      <c r="CN95" s="356"/>
      <c r="CO95" s="356"/>
      <c r="CP95" s="356"/>
      <c r="CQ95" s="356"/>
      <c r="CR95" s="356"/>
      <c r="CS95" s="356"/>
      <c r="CT95" s="356"/>
      <c r="CU95" s="356"/>
      <c r="CV95" s="357"/>
      <c r="CW95" s="355"/>
      <c r="CX95" s="355"/>
      <c r="CY95" s="358"/>
      <c r="CZ95" s="356"/>
      <c r="DA95" s="356"/>
      <c r="DB95" s="356"/>
      <c r="DC95" s="356"/>
      <c r="DD95" s="356"/>
      <c r="DE95" s="356"/>
      <c r="DF95" s="356"/>
      <c r="DG95" s="356"/>
      <c r="DH95" s="357"/>
      <c r="DI95" s="352"/>
      <c r="DJ95" s="352"/>
      <c r="DK95" s="393"/>
      <c r="DL95" s="393"/>
      <c r="DM95" s="393"/>
      <c r="DN95" s="393"/>
      <c r="DO95" s="393"/>
      <c r="DP95" s="393"/>
      <c r="DQ95" s="392"/>
      <c r="DR95" s="358"/>
      <c r="DS95" s="356"/>
      <c r="DT95" s="356"/>
      <c r="DU95" s="356"/>
      <c r="DV95" s="357"/>
      <c r="DW95" s="423"/>
      <c r="DX95" s="358"/>
      <c r="DY95" s="356"/>
      <c r="DZ95" s="356"/>
      <c r="EA95" s="356"/>
      <c r="EB95" s="357"/>
      <c r="EC95" s="423"/>
      <c r="ED95" s="424"/>
    </row>
    <row r="96" spans="2:134" ht="12.6" customHeight="1" x14ac:dyDescent="0.25">
      <c r="B96" s="432">
        <f t="shared" ref="B96" si="1621">B93+1</f>
        <v>30</v>
      </c>
      <c r="C96" s="429"/>
      <c r="D96" s="429"/>
      <c r="E96" s="429"/>
      <c r="F96" s="445" t="s">
        <v>212</v>
      </c>
      <c r="G96" s="450"/>
      <c r="H96" s="462" t="str">
        <f t="shared" ref="H96" si="1622">IF($F96="3e)  Skoršia transpozícia  - zavedenie transpozície pred termínom ktorý určuje smernica EÚ. "," ","")</f>
        <v/>
      </c>
      <c r="I96" s="462" t="str">
        <f t="shared" ref="I96" si="1623">IF($F96="3e)  Skoršia transpozícia  - zavedenie transpozície pred termínom ktorý určuje smernica EÚ. ",$H96,"NA")</f>
        <v>NA</v>
      </c>
      <c r="J96" s="494">
        <f>IF(I96&gt;12,1,I96/12)</f>
        <v>1</v>
      </c>
      <c r="K96" s="445"/>
      <c r="L96" s="414"/>
      <c r="M96" s="455">
        <f>IF(L96="N",0,L96)</f>
        <v>0</v>
      </c>
      <c r="N96" s="414" t="s">
        <v>212</v>
      </c>
      <c r="O96" s="414"/>
      <c r="P96" s="414"/>
      <c r="Q96" s="390" t="s">
        <v>36</v>
      </c>
      <c r="R96" s="385">
        <f>VLOOKUP(Q96,vstupy!$B$3:$C$15,2,FALSE)</f>
        <v>0</v>
      </c>
      <c r="S96" s="414"/>
      <c r="T96" s="415"/>
      <c r="U96" s="390" t="s">
        <v>36</v>
      </c>
      <c r="V96" s="385">
        <f>VLOOKUP(U96,vstupy!$B$3:$C$15,2,FALSE)</f>
        <v>0</v>
      </c>
      <c r="W96" s="414"/>
      <c r="X96" s="292" t="s">
        <v>157</v>
      </c>
      <c r="Y96" s="293" t="s">
        <v>152</v>
      </c>
      <c r="Z96" s="294">
        <f>VLOOKUP($X96,vstupy!$B$18:$F$31,MATCH($Y96,vstupy!$B$17:$F$17,0),0)</f>
        <v>0</v>
      </c>
      <c r="AA96" s="295" t="s">
        <v>158</v>
      </c>
      <c r="AB96" s="294">
        <f>VLOOKUP($AA96,vstupy!$B$34:$C$36,2,FALSE)</f>
        <v>0</v>
      </c>
      <c r="AC96" s="294">
        <f t="shared" si="1271"/>
        <v>0</v>
      </c>
      <c r="AD96" s="440" t="s">
        <v>36</v>
      </c>
      <c r="AE96" s="434">
        <f>VLOOKUP(AD96,vstupy!$B$3:$C$15,2,FALSE)</f>
        <v>0</v>
      </c>
      <c r="AF96" s="437" t="str">
        <f>IFERROR(IF(M96=0,"N",O96/L96*J96),0)</f>
        <v>N</v>
      </c>
      <c r="AG96" s="381">
        <f>O96*J96</f>
        <v>0</v>
      </c>
      <c r="AH96" s="388">
        <f t="shared" ref="AH96" si="1624">P96*R96*J96</f>
        <v>0</v>
      </c>
      <c r="AI96" s="381">
        <f t="shared" ref="AI96" si="1625">IFERROR(AH96*M96,0)</f>
        <v>0</v>
      </c>
      <c r="AJ96" s="388" t="str">
        <f t="shared" si="1393"/>
        <v>N</v>
      </c>
      <c r="AK96" s="381">
        <f t="shared" ref="AK96" si="1626">S96*J96</f>
        <v>0</v>
      </c>
      <c r="AL96" s="381">
        <f>T96*V96*J96</f>
        <v>0</v>
      </c>
      <c r="AM96" s="387">
        <f t="shared" ref="AM96" si="1627">IFERROR(AL96*M96,0)</f>
        <v>0</v>
      </c>
      <c r="AN96" s="381">
        <f t="shared" ref="AN96" si="1628">IF(W96&gt;0,IF(AE96&gt;0,($G$5/160)*(W96/60)*AE96*J96,0),IF(AE96&gt;0,($G$5/160)*((AC96+AC97+AC98)/60)*AE96*J96,0))</f>
        <v>0</v>
      </c>
      <c r="AO96" s="383">
        <f>IFERROR(AN96*M96,0)</f>
        <v>0</v>
      </c>
      <c r="AP96" s="358">
        <f t="shared" ref="AP96" si="1629">IF($N96="In (zvyšuje náklady)",AF96,0)</f>
        <v>0</v>
      </c>
      <c r="AQ96" s="356">
        <f t="shared" ref="AQ96" si="1630">IF($N96="In (zvyšuje náklady)",AG96,0)</f>
        <v>0</v>
      </c>
      <c r="AR96" s="356">
        <f t="shared" ref="AR96" si="1631">IF($N96="In (zvyšuje náklady)",AH96,0)</f>
        <v>0</v>
      </c>
      <c r="AS96" s="356">
        <f t="shared" ref="AS96" si="1632">IF($N96="In (zvyšuje náklady)",AI96,0)</f>
        <v>0</v>
      </c>
      <c r="AT96" s="356">
        <f t="shared" ref="AT96" si="1633">IF($N96="In (zvyšuje náklady)",AJ96,0)</f>
        <v>0</v>
      </c>
      <c r="AU96" s="356">
        <f t="shared" ref="AU96" si="1634">IF($N96="In (zvyšuje náklady)",AK96,0)</f>
        <v>0</v>
      </c>
      <c r="AV96" s="356">
        <f t="shared" ref="AV96" si="1635">IF($N96="In (zvyšuje náklady)",AL96,0)</f>
        <v>0</v>
      </c>
      <c r="AW96" s="356">
        <f t="shared" ref="AW96" si="1636">IF($N96="In (zvyšuje náklady)",AM96,0)</f>
        <v>0</v>
      </c>
      <c r="AX96" s="356">
        <f t="shared" ref="AX96" si="1637">IF($N96="In (zvyšuje náklady)",AN96,0)</f>
        <v>0</v>
      </c>
      <c r="AY96" s="356">
        <f t="shared" ref="AY96" si="1638">IF($N96="In (zvyšuje náklady)",AO96,0)</f>
        <v>0</v>
      </c>
      <c r="AZ96" s="356" t="str">
        <f t="shared" ref="AZ96" si="1639">IF($N96="Out (znižuje náklady)",AF96,"0")</f>
        <v>0</v>
      </c>
      <c r="BA96" s="356" t="str">
        <f t="shared" ref="BA96" si="1640">IF($N96="Out (znižuje náklady)",AG96,"0")</f>
        <v>0</v>
      </c>
      <c r="BB96" s="356" t="str">
        <f t="shared" ref="BB96" si="1641">IF($N96="Out (znižuje náklady)",AH96,"0")</f>
        <v>0</v>
      </c>
      <c r="BC96" s="356" t="str">
        <f t="shared" ref="BC96" si="1642">IF($N96="Out (znižuje náklady)",AI96,"0")</f>
        <v>0</v>
      </c>
      <c r="BD96" s="356" t="str">
        <f t="shared" ref="BD96" si="1643">IF($N96="Out (znižuje náklady)",AJ96,"0")</f>
        <v>0</v>
      </c>
      <c r="BE96" s="356" t="str">
        <f t="shared" ref="BE96" si="1644">IF($N96="Out (znižuje náklady)",AK96,"0")</f>
        <v>0</v>
      </c>
      <c r="BF96" s="356" t="str">
        <f t="shared" ref="BF96" si="1645">IF($N96="Out (znižuje náklady)",AL96,"0")</f>
        <v>0</v>
      </c>
      <c r="BG96" s="356" t="str">
        <f t="shared" ref="BG96" si="1646">IF($N96="Out (znižuje náklady)",AM96,"0")</f>
        <v>0</v>
      </c>
      <c r="BH96" s="356" t="str">
        <f t="shared" ref="BH96" si="1647">IF($N96="Out (znižuje náklady)",AN96,"0")</f>
        <v>0</v>
      </c>
      <c r="BI96" s="502" t="str">
        <f t="shared" ref="BI96" si="1648">IF($N96="Out (znižuje náklady)",AO96,"0")</f>
        <v>0</v>
      </c>
      <c r="BJ96" s="355">
        <f>IF(F96=vstupy!$B$47,0,1)</f>
        <v>1</v>
      </c>
      <c r="BK96" s="358">
        <f t="shared" ref="BK96" si="1649">$BJ96*AP96</f>
        <v>0</v>
      </c>
      <c r="BL96" s="356">
        <f t="shared" ref="BL96" si="1650">$BJ96*AQ96</f>
        <v>0</v>
      </c>
      <c r="BM96" s="356">
        <f t="shared" ref="BM96" si="1651">$BJ96*AR96</f>
        <v>0</v>
      </c>
      <c r="BN96" s="356">
        <f t="shared" ref="BN96" si="1652">$BJ96*AS96</f>
        <v>0</v>
      </c>
      <c r="BO96" s="356">
        <f t="shared" ref="BO96" si="1653">$BJ96*AT96</f>
        <v>0</v>
      </c>
      <c r="BP96" s="356">
        <f t="shared" ref="BP96" si="1654">$BJ96*AU96</f>
        <v>0</v>
      </c>
      <c r="BQ96" s="356">
        <f t="shared" ref="BQ96" si="1655">$BJ96*AV96</f>
        <v>0</v>
      </c>
      <c r="BR96" s="356">
        <f t="shared" ref="BR96" si="1656">$BJ96*AW96</f>
        <v>0</v>
      </c>
      <c r="BS96" s="356">
        <f t="shared" ref="BS96" si="1657">$BJ96*AX96</f>
        <v>0</v>
      </c>
      <c r="BT96" s="357">
        <f t="shared" ref="BT96" si="1658">$BJ96*AY96</f>
        <v>0</v>
      </c>
      <c r="BU96" s="358">
        <f t="shared" ref="BU96" si="1659">$BJ96*AZ96</f>
        <v>0</v>
      </c>
      <c r="BV96" s="356">
        <f t="shared" ref="BV96" si="1660">$BJ96*BA96</f>
        <v>0</v>
      </c>
      <c r="BW96" s="356">
        <f t="shared" ref="BW96" si="1661">$BJ96*BB96</f>
        <v>0</v>
      </c>
      <c r="BX96" s="356">
        <f t="shared" ref="BX96" si="1662">$BJ96*BC96</f>
        <v>0</v>
      </c>
      <c r="BY96" s="356">
        <f t="shared" ref="BY96" si="1663">$BJ96*BD96</f>
        <v>0</v>
      </c>
      <c r="BZ96" s="356">
        <f t="shared" ref="BZ96" si="1664">$BJ96*BE96</f>
        <v>0</v>
      </c>
      <c r="CA96" s="356">
        <f t="shared" ref="CA96" si="1665">$BJ96*BF96</f>
        <v>0</v>
      </c>
      <c r="CB96" s="356">
        <f t="shared" ref="CB96" si="1666">$BJ96*BG96</f>
        <v>0</v>
      </c>
      <c r="CC96" s="356">
        <f t="shared" ref="CC96" si="1667">$BJ96*BH96</f>
        <v>0</v>
      </c>
      <c r="CD96" s="357">
        <f t="shared" ref="CD96" si="1668">$BJ96*BI96</f>
        <v>0</v>
      </c>
      <c r="CE96" s="395">
        <f>IF(N96="Nemení sa",1,0)</f>
        <v>0</v>
      </c>
      <c r="CF96" s="358">
        <f>AG96*$CE96</f>
        <v>0</v>
      </c>
      <c r="CG96" s="356">
        <f>AI96*$CE96</f>
        <v>0</v>
      </c>
      <c r="CH96" s="356">
        <f>AK96*$CE96</f>
        <v>0</v>
      </c>
      <c r="CI96" s="356">
        <f>AM96*$CE96</f>
        <v>0</v>
      </c>
      <c r="CJ96" s="357">
        <f>AO96*$CE96</f>
        <v>0</v>
      </c>
      <c r="CK96" s="396">
        <f t="shared" ref="CK96" si="1669">SUM(CF96:CJ98)</f>
        <v>0</v>
      </c>
      <c r="CL96" s="397">
        <f>IF(F96=vstupy!B$42,"1",0)</f>
        <v>0</v>
      </c>
      <c r="CM96" s="358">
        <f t="shared" ref="CM96:CV96" si="1670">IF($CL96="1",AP96,0)</f>
        <v>0</v>
      </c>
      <c r="CN96" s="356">
        <f t="shared" si="1670"/>
        <v>0</v>
      </c>
      <c r="CO96" s="356">
        <f t="shared" si="1670"/>
        <v>0</v>
      </c>
      <c r="CP96" s="356">
        <f t="shared" si="1670"/>
        <v>0</v>
      </c>
      <c r="CQ96" s="356">
        <f t="shared" si="1670"/>
        <v>0</v>
      </c>
      <c r="CR96" s="356">
        <f t="shared" si="1670"/>
        <v>0</v>
      </c>
      <c r="CS96" s="356">
        <f t="shared" si="1670"/>
        <v>0</v>
      </c>
      <c r="CT96" s="356">
        <f t="shared" si="1670"/>
        <v>0</v>
      </c>
      <c r="CU96" s="356">
        <f t="shared" si="1670"/>
        <v>0</v>
      </c>
      <c r="CV96" s="357">
        <f t="shared" si="1670"/>
        <v>0</v>
      </c>
      <c r="CW96" s="355">
        <f>CP96+CT96+CV96</f>
        <v>0</v>
      </c>
      <c r="CX96" s="355">
        <f t="shared" ref="CX96" si="1671">CN96+CR96</f>
        <v>0</v>
      </c>
      <c r="CY96" s="358">
        <f t="shared" ref="CY96:DH96" si="1672">IF($CL96="1",AZ96,0)</f>
        <v>0</v>
      </c>
      <c r="CZ96" s="356">
        <f t="shared" si="1672"/>
        <v>0</v>
      </c>
      <c r="DA96" s="356">
        <f t="shared" si="1672"/>
        <v>0</v>
      </c>
      <c r="DB96" s="356">
        <f t="shared" si="1672"/>
        <v>0</v>
      </c>
      <c r="DC96" s="356">
        <f t="shared" si="1672"/>
        <v>0</v>
      </c>
      <c r="DD96" s="356">
        <f t="shared" si="1672"/>
        <v>0</v>
      </c>
      <c r="DE96" s="356">
        <f t="shared" si="1672"/>
        <v>0</v>
      </c>
      <c r="DF96" s="356">
        <f t="shared" si="1672"/>
        <v>0</v>
      </c>
      <c r="DG96" s="356">
        <f t="shared" si="1672"/>
        <v>0</v>
      </c>
      <c r="DH96" s="357">
        <f t="shared" si="1672"/>
        <v>0</v>
      </c>
      <c r="DI96" s="352">
        <f>DB96+DF96+DH96</f>
        <v>0</v>
      </c>
      <c r="DJ96" s="352">
        <f t="shared" ref="DJ96" si="1673">CZ96+DD96</f>
        <v>0</v>
      </c>
      <c r="DK96" s="393">
        <f>IF(CE96=0,1,0)</f>
        <v>1</v>
      </c>
      <c r="DL96" s="393">
        <f>IFERROR(IF($AF96="N",AH96+AJ96+AL96+AN96,AF96+AH96+AJ96+AL96+AN96),0)*$DK96</f>
        <v>0</v>
      </c>
      <c r="DM96" s="393">
        <f>(AG96+AI96+AK96+AM96+AO96)*$DK96</f>
        <v>0</v>
      </c>
      <c r="DN96" s="393">
        <f>AS96+AW96+AY96-CW96</f>
        <v>0</v>
      </c>
      <c r="DO96" s="393">
        <f>BC96+BG96+BI96-DI96</f>
        <v>0</v>
      </c>
      <c r="DP96" s="393">
        <f>DN96+DO96</f>
        <v>0</v>
      </c>
      <c r="DQ96" s="392" t="str">
        <f>IF(OR(F96=vstupy!B$40,F96=vstupy!B$41,F96=vstupy!B$42,),"0","1")</f>
        <v>0</v>
      </c>
      <c r="DR96" s="358">
        <f>IF($DQ96="1",AQ96,"0")+CF96</f>
        <v>0</v>
      </c>
      <c r="DS96" s="356">
        <f>IF($DQ96="1",AS96,"0")+CG96</f>
        <v>0</v>
      </c>
      <c r="DT96" s="356">
        <f>IF($DQ96="1",AU96,"0")+CH96</f>
        <v>0</v>
      </c>
      <c r="DU96" s="356">
        <f>IF($DQ96="1",AW96,"0")+CI96</f>
        <v>0</v>
      </c>
      <c r="DV96" s="357">
        <f>IF($DQ96="1",AY96,"0")+CJ96</f>
        <v>0</v>
      </c>
      <c r="DW96" s="423">
        <f t="shared" ref="DW96" si="1674">SUM(DR96:DV98)</f>
        <v>0</v>
      </c>
      <c r="DX96" s="358" t="str">
        <f t="shared" ref="DX96" si="1675">IF($DQ96="1",BA96,"0")</f>
        <v>0</v>
      </c>
      <c r="DY96" s="356" t="str">
        <f t="shared" ref="DY96" si="1676">IF($DQ96="1",BC96,"0")</f>
        <v>0</v>
      </c>
      <c r="DZ96" s="356" t="str">
        <f t="shared" ref="DZ96" si="1677">IF($DQ96="1",BE96,"0")</f>
        <v>0</v>
      </c>
      <c r="EA96" s="356" t="str">
        <f>IF($DQ96="1",BG96,"0")</f>
        <v>0</v>
      </c>
      <c r="EB96" s="357" t="str">
        <f>IF($DQ96="1",BI96,"0")</f>
        <v>0</v>
      </c>
      <c r="EC96" s="423">
        <f t="shared" ref="EC96" si="1678">SUM(DX96:EB98)</f>
        <v>0</v>
      </c>
      <c r="ED96" s="424">
        <f>EC96+DW96</f>
        <v>0</v>
      </c>
    </row>
    <row r="97" spans="2:134" ht="12.6" customHeight="1" x14ac:dyDescent="0.25">
      <c r="B97" s="432"/>
      <c r="C97" s="429"/>
      <c r="D97" s="429"/>
      <c r="E97" s="429"/>
      <c r="F97" s="446"/>
      <c r="G97" s="450"/>
      <c r="H97" s="463"/>
      <c r="I97" s="463"/>
      <c r="J97" s="495"/>
      <c r="K97" s="446"/>
      <c r="L97" s="414"/>
      <c r="M97" s="455"/>
      <c r="N97" s="414"/>
      <c r="O97" s="414"/>
      <c r="P97" s="414"/>
      <c r="Q97" s="390"/>
      <c r="R97" s="385"/>
      <c r="S97" s="414"/>
      <c r="T97" s="415"/>
      <c r="U97" s="390"/>
      <c r="V97" s="385"/>
      <c r="W97" s="414"/>
      <c r="X97" s="292" t="s">
        <v>157</v>
      </c>
      <c r="Y97" s="293" t="s">
        <v>152</v>
      </c>
      <c r="Z97" s="294">
        <f>VLOOKUP($X97,vstupy!$B$18:$F$31,MATCH($Y97,vstupy!$B$17:$F$17,0),0)</f>
        <v>0</v>
      </c>
      <c r="AA97" s="295" t="s">
        <v>158</v>
      </c>
      <c r="AB97" s="294">
        <f>VLOOKUP($AA97,vstupy!$B$34:$C$36,2,FALSE)</f>
        <v>0</v>
      </c>
      <c r="AC97" s="294">
        <f t="shared" si="1271"/>
        <v>0</v>
      </c>
      <c r="AD97" s="441"/>
      <c r="AE97" s="435"/>
      <c r="AF97" s="358"/>
      <c r="AG97" s="382"/>
      <c r="AH97" s="382"/>
      <c r="AI97" s="382"/>
      <c r="AJ97" s="382"/>
      <c r="AK97" s="382"/>
      <c r="AL97" s="382"/>
      <c r="AM97" s="389"/>
      <c r="AN97" s="382"/>
      <c r="AO97" s="384"/>
      <c r="AP97" s="358"/>
      <c r="AQ97" s="356"/>
      <c r="AR97" s="356"/>
      <c r="AS97" s="356"/>
      <c r="AT97" s="356"/>
      <c r="AU97" s="356"/>
      <c r="AV97" s="356"/>
      <c r="AW97" s="356"/>
      <c r="AX97" s="356"/>
      <c r="AY97" s="356"/>
      <c r="AZ97" s="356"/>
      <c r="BA97" s="356"/>
      <c r="BB97" s="356"/>
      <c r="BC97" s="356"/>
      <c r="BD97" s="356"/>
      <c r="BE97" s="356"/>
      <c r="BF97" s="356"/>
      <c r="BG97" s="356"/>
      <c r="BH97" s="356"/>
      <c r="BI97" s="502"/>
      <c r="BJ97" s="355"/>
      <c r="BK97" s="358"/>
      <c r="BL97" s="356"/>
      <c r="BM97" s="356"/>
      <c r="BN97" s="356"/>
      <c r="BO97" s="356"/>
      <c r="BP97" s="356"/>
      <c r="BQ97" s="356"/>
      <c r="BR97" s="356"/>
      <c r="BS97" s="356"/>
      <c r="BT97" s="357"/>
      <c r="BU97" s="358"/>
      <c r="BV97" s="356"/>
      <c r="BW97" s="356"/>
      <c r="BX97" s="356"/>
      <c r="BY97" s="356"/>
      <c r="BZ97" s="356"/>
      <c r="CA97" s="356"/>
      <c r="CB97" s="356"/>
      <c r="CC97" s="356"/>
      <c r="CD97" s="357"/>
      <c r="CE97" s="395"/>
      <c r="CF97" s="358"/>
      <c r="CG97" s="356"/>
      <c r="CH97" s="356"/>
      <c r="CI97" s="356"/>
      <c r="CJ97" s="357"/>
      <c r="CK97" s="396"/>
      <c r="CL97" s="398"/>
      <c r="CM97" s="358"/>
      <c r="CN97" s="356"/>
      <c r="CO97" s="356"/>
      <c r="CP97" s="356"/>
      <c r="CQ97" s="356"/>
      <c r="CR97" s="356"/>
      <c r="CS97" s="356"/>
      <c r="CT97" s="356"/>
      <c r="CU97" s="356"/>
      <c r="CV97" s="357"/>
      <c r="CW97" s="355"/>
      <c r="CX97" s="355"/>
      <c r="CY97" s="358"/>
      <c r="CZ97" s="356"/>
      <c r="DA97" s="356"/>
      <c r="DB97" s="356"/>
      <c r="DC97" s="356"/>
      <c r="DD97" s="356"/>
      <c r="DE97" s="356"/>
      <c r="DF97" s="356"/>
      <c r="DG97" s="356"/>
      <c r="DH97" s="357"/>
      <c r="DI97" s="352"/>
      <c r="DJ97" s="352"/>
      <c r="DK97" s="393"/>
      <c r="DL97" s="393"/>
      <c r="DM97" s="393"/>
      <c r="DN97" s="393"/>
      <c r="DO97" s="393"/>
      <c r="DP97" s="393"/>
      <c r="DQ97" s="392"/>
      <c r="DR97" s="358"/>
      <c r="DS97" s="356"/>
      <c r="DT97" s="356"/>
      <c r="DU97" s="356"/>
      <c r="DV97" s="357"/>
      <c r="DW97" s="423"/>
      <c r="DX97" s="358"/>
      <c r="DY97" s="356"/>
      <c r="DZ97" s="356"/>
      <c r="EA97" s="356"/>
      <c r="EB97" s="357"/>
      <c r="EC97" s="423"/>
      <c r="ED97" s="424"/>
    </row>
    <row r="98" spans="2:134" ht="12.6" customHeight="1" x14ac:dyDescent="0.25">
      <c r="B98" s="432"/>
      <c r="C98" s="429"/>
      <c r="D98" s="429"/>
      <c r="E98" s="429"/>
      <c r="F98" s="447"/>
      <c r="G98" s="450"/>
      <c r="H98" s="464"/>
      <c r="I98" s="464"/>
      <c r="J98" s="496"/>
      <c r="K98" s="447"/>
      <c r="L98" s="414"/>
      <c r="M98" s="455"/>
      <c r="N98" s="414"/>
      <c r="O98" s="414"/>
      <c r="P98" s="414"/>
      <c r="Q98" s="390"/>
      <c r="R98" s="385"/>
      <c r="S98" s="414"/>
      <c r="T98" s="415"/>
      <c r="U98" s="390"/>
      <c r="V98" s="385"/>
      <c r="W98" s="414"/>
      <c r="X98" s="292" t="s">
        <v>157</v>
      </c>
      <c r="Y98" s="293" t="s">
        <v>152</v>
      </c>
      <c r="Z98" s="294">
        <f>VLOOKUP($X98,vstupy!$B$18:$F$31,MATCH($Y98,vstupy!$B$17:$F$17,0),0)</f>
        <v>0</v>
      </c>
      <c r="AA98" s="295" t="s">
        <v>158</v>
      </c>
      <c r="AB98" s="294">
        <f>VLOOKUP($AA98,vstupy!$B$34:$C$36,2,FALSE)</f>
        <v>0</v>
      </c>
      <c r="AC98" s="294">
        <f t="shared" si="1271"/>
        <v>0</v>
      </c>
      <c r="AD98" s="442"/>
      <c r="AE98" s="436"/>
      <c r="AF98" s="358"/>
      <c r="AG98" s="382"/>
      <c r="AH98" s="382"/>
      <c r="AI98" s="382"/>
      <c r="AJ98" s="382"/>
      <c r="AK98" s="382"/>
      <c r="AL98" s="382"/>
      <c r="AM98" s="381"/>
      <c r="AN98" s="382"/>
      <c r="AO98" s="384"/>
      <c r="AP98" s="358"/>
      <c r="AQ98" s="356"/>
      <c r="AR98" s="356"/>
      <c r="AS98" s="356"/>
      <c r="AT98" s="356"/>
      <c r="AU98" s="356"/>
      <c r="AV98" s="356"/>
      <c r="AW98" s="356"/>
      <c r="AX98" s="356"/>
      <c r="AY98" s="356"/>
      <c r="AZ98" s="356"/>
      <c r="BA98" s="356"/>
      <c r="BB98" s="356"/>
      <c r="BC98" s="356"/>
      <c r="BD98" s="356"/>
      <c r="BE98" s="356"/>
      <c r="BF98" s="356"/>
      <c r="BG98" s="356"/>
      <c r="BH98" s="356"/>
      <c r="BI98" s="502"/>
      <c r="BJ98" s="355"/>
      <c r="BK98" s="358"/>
      <c r="BL98" s="356"/>
      <c r="BM98" s="356"/>
      <c r="BN98" s="356"/>
      <c r="BO98" s="356"/>
      <c r="BP98" s="356"/>
      <c r="BQ98" s="356"/>
      <c r="BR98" s="356"/>
      <c r="BS98" s="356"/>
      <c r="BT98" s="357"/>
      <c r="BU98" s="358"/>
      <c r="BV98" s="356"/>
      <c r="BW98" s="356"/>
      <c r="BX98" s="356"/>
      <c r="BY98" s="356"/>
      <c r="BZ98" s="356"/>
      <c r="CA98" s="356"/>
      <c r="CB98" s="356"/>
      <c r="CC98" s="356"/>
      <c r="CD98" s="357"/>
      <c r="CE98" s="395"/>
      <c r="CF98" s="358"/>
      <c r="CG98" s="356"/>
      <c r="CH98" s="356"/>
      <c r="CI98" s="356"/>
      <c r="CJ98" s="357"/>
      <c r="CK98" s="396"/>
      <c r="CL98" s="399"/>
      <c r="CM98" s="358"/>
      <c r="CN98" s="356"/>
      <c r="CO98" s="356"/>
      <c r="CP98" s="356"/>
      <c r="CQ98" s="356"/>
      <c r="CR98" s="356"/>
      <c r="CS98" s="356"/>
      <c r="CT98" s="356"/>
      <c r="CU98" s="356"/>
      <c r="CV98" s="357"/>
      <c r="CW98" s="355"/>
      <c r="CX98" s="355"/>
      <c r="CY98" s="358"/>
      <c r="CZ98" s="356"/>
      <c r="DA98" s="356"/>
      <c r="DB98" s="356"/>
      <c r="DC98" s="356"/>
      <c r="DD98" s="356"/>
      <c r="DE98" s="356"/>
      <c r="DF98" s="356"/>
      <c r="DG98" s="356"/>
      <c r="DH98" s="357"/>
      <c r="DI98" s="352"/>
      <c r="DJ98" s="352"/>
      <c r="DK98" s="393"/>
      <c r="DL98" s="393"/>
      <c r="DM98" s="393"/>
      <c r="DN98" s="393"/>
      <c r="DO98" s="393"/>
      <c r="DP98" s="393"/>
      <c r="DQ98" s="392"/>
      <c r="DR98" s="358"/>
      <c r="DS98" s="356"/>
      <c r="DT98" s="356"/>
      <c r="DU98" s="356"/>
      <c r="DV98" s="357"/>
      <c r="DW98" s="423"/>
      <c r="DX98" s="358"/>
      <c r="DY98" s="356"/>
      <c r="DZ98" s="356"/>
      <c r="EA98" s="356"/>
      <c r="EB98" s="357"/>
      <c r="EC98" s="423"/>
      <c r="ED98" s="424"/>
    </row>
    <row r="99" spans="2:134" ht="12.6" customHeight="1" x14ac:dyDescent="0.25">
      <c r="B99" s="433">
        <f t="shared" ref="B99" si="1679">B96+1</f>
        <v>31</v>
      </c>
      <c r="C99" s="428"/>
      <c r="D99" s="428"/>
      <c r="E99" s="428"/>
      <c r="F99" s="457" t="s">
        <v>212</v>
      </c>
      <c r="G99" s="449"/>
      <c r="H99" s="474" t="str">
        <f t="shared" ref="H99" si="1680">IF($F99="3e)  Skoršia transpozícia  - zavedenie transpozície pred termínom ktorý určuje smernica EÚ. "," ","")</f>
        <v/>
      </c>
      <c r="I99" s="474" t="str">
        <f t="shared" ref="I99" si="1681">IF($F99="3e)  Skoršia transpozícia  - zavedenie transpozície pred termínom ktorý určuje smernica EÚ. ",$H99,"NA")</f>
        <v>NA</v>
      </c>
      <c r="J99" s="491">
        <f>IF(I99&gt;12,1,I99/12)</f>
        <v>1</v>
      </c>
      <c r="K99" s="457"/>
      <c r="L99" s="413"/>
      <c r="M99" s="456">
        <f>IF(L99="N",0,L99)</f>
        <v>0</v>
      </c>
      <c r="N99" s="413" t="s">
        <v>212</v>
      </c>
      <c r="O99" s="413"/>
      <c r="P99" s="413"/>
      <c r="Q99" s="391" t="s">
        <v>36</v>
      </c>
      <c r="R99" s="386">
        <f>VLOOKUP(Q99,vstupy!$B$3:$C$15,2,FALSE)</f>
        <v>0</v>
      </c>
      <c r="S99" s="413"/>
      <c r="T99" s="416"/>
      <c r="U99" s="391" t="s">
        <v>36</v>
      </c>
      <c r="V99" s="386">
        <f>VLOOKUP(U99,vstupy!$B$3:$C$15,2,FALSE)</f>
        <v>0</v>
      </c>
      <c r="W99" s="413"/>
      <c r="X99" s="174" t="s">
        <v>157</v>
      </c>
      <c r="Y99" s="188" t="s">
        <v>152</v>
      </c>
      <c r="Z99" s="185">
        <f>VLOOKUP($X99,vstupy!$B$18:$F$31,MATCH($Y99,vstupy!$B$17:$F$17,0),0)</f>
        <v>0</v>
      </c>
      <c r="AA99" s="121" t="s">
        <v>158</v>
      </c>
      <c r="AB99" s="185">
        <f>VLOOKUP($AA99,vstupy!$B$34:$C$36,2,FALSE)</f>
        <v>0</v>
      </c>
      <c r="AC99" s="185">
        <f t="shared" si="1271"/>
        <v>0</v>
      </c>
      <c r="AD99" s="465" t="s">
        <v>36</v>
      </c>
      <c r="AE99" s="434">
        <f>VLOOKUP(AD99,vstupy!$B$3:$C$15,2,FALSE)</f>
        <v>0</v>
      </c>
      <c r="AF99" s="437" t="str">
        <f>IFERROR(IF(M99=0,"N",O99/L99*J99),0)</f>
        <v>N</v>
      </c>
      <c r="AG99" s="381">
        <f>O99*J99</f>
        <v>0</v>
      </c>
      <c r="AH99" s="388">
        <f t="shared" ref="AH99" si="1682">P99*R99*J99</f>
        <v>0</v>
      </c>
      <c r="AI99" s="381">
        <f t="shared" ref="AI99" si="1683">IFERROR(AH99*M99,0)</f>
        <v>0</v>
      </c>
      <c r="AJ99" s="388" t="str">
        <f t="shared" si="1393"/>
        <v>N</v>
      </c>
      <c r="AK99" s="381">
        <f t="shared" ref="AK99" si="1684">S99*J99</f>
        <v>0</v>
      </c>
      <c r="AL99" s="381">
        <f>T99*V99*J99</f>
        <v>0</v>
      </c>
      <c r="AM99" s="387">
        <f t="shared" ref="AM99" si="1685">IFERROR(AL99*M99,0)</f>
        <v>0</v>
      </c>
      <c r="AN99" s="381">
        <f t="shared" ref="AN99" si="1686">IF(W99&gt;0,IF(AE99&gt;0,($G$5/160)*(W99/60)*AE99*J99,0),IF(AE99&gt;0,($G$5/160)*((AC99+AC100+AC101)/60)*AE99*J99,0))</f>
        <v>0</v>
      </c>
      <c r="AO99" s="383">
        <f>IFERROR(AN99*M99,0)</f>
        <v>0</v>
      </c>
      <c r="AP99" s="358">
        <f t="shared" ref="AP99" si="1687">IF($N99="In (zvyšuje náklady)",AF99,0)</f>
        <v>0</v>
      </c>
      <c r="AQ99" s="356">
        <f t="shared" ref="AQ99" si="1688">IF($N99="In (zvyšuje náklady)",AG99,0)</f>
        <v>0</v>
      </c>
      <c r="AR99" s="356">
        <f t="shared" ref="AR99" si="1689">IF($N99="In (zvyšuje náklady)",AH99,0)</f>
        <v>0</v>
      </c>
      <c r="AS99" s="356">
        <f t="shared" ref="AS99" si="1690">IF($N99="In (zvyšuje náklady)",AI99,0)</f>
        <v>0</v>
      </c>
      <c r="AT99" s="356">
        <f t="shared" ref="AT99" si="1691">IF($N99="In (zvyšuje náklady)",AJ99,0)</f>
        <v>0</v>
      </c>
      <c r="AU99" s="356">
        <f t="shared" ref="AU99" si="1692">IF($N99="In (zvyšuje náklady)",AK99,0)</f>
        <v>0</v>
      </c>
      <c r="AV99" s="356">
        <f t="shared" ref="AV99" si="1693">IF($N99="In (zvyšuje náklady)",AL99,0)</f>
        <v>0</v>
      </c>
      <c r="AW99" s="356">
        <f t="shared" ref="AW99" si="1694">IF($N99="In (zvyšuje náklady)",AM99,0)</f>
        <v>0</v>
      </c>
      <c r="AX99" s="356">
        <f t="shared" ref="AX99" si="1695">IF($N99="In (zvyšuje náklady)",AN99,0)</f>
        <v>0</v>
      </c>
      <c r="AY99" s="356">
        <f t="shared" ref="AY99" si="1696">IF($N99="In (zvyšuje náklady)",AO99,0)</f>
        <v>0</v>
      </c>
      <c r="AZ99" s="356" t="str">
        <f t="shared" ref="AZ99" si="1697">IF($N99="Out (znižuje náklady)",AF99,"0")</f>
        <v>0</v>
      </c>
      <c r="BA99" s="356" t="str">
        <f t="shared" ref="BA99" si="1698">IF($N99="Out (znižuje náklady)",AG99,"0")</f>
        <v>0</v>
      </c>
      <c r="BB99" s="356" t="str">
        <f t="shared" ref="BB99" si="1699">IF($N99="Out (znižuje náklady)",AH99,"0")</f>
        <v>0</v>
      </c>
      <c r="BC99" s="356" t="str">
        <f t="shared" ref="BC99" si="1700">IF($N99="Out (znižuje náklady)",AI99,"0")</f>
        <v>0</v>
      </c>
      <c r="BD99" s="356" t="str">
        <f t="shared" ref="BD99" si="1701">IF($N99="Out (znižuje náklady)",AJ99,"0")</f>
        <v>0</v>
      </c>
      <c r="BE99" s="356" t="str">
        <f t="shared" ref="BE99" si="1702">IF($N99="Out (znižuje náklady)",AK99,"0")</f>
        <v>0</v>
      </c>
      <c r="BF99" s="356" t="str">
        <f t="shared" ref="BF99" si="1703">IF($N99="Out (znižuje náklady)",AL99,"0")</f>
        <v>0</v>
      </c>
      <c r="BG99" s="356" t="str">
        <f t="shared" ref="BG99" si="1704">IF($N99="Out (znižuje náklady)",AM99,"0")</f>
        <v>0</v>
      </c>
      <c r="BH99" s="356" t="str">
        <f t="shared" ref="BH99" si="1705">IF($N99="Out (znižuje náklady)",AN99,"0")</f>
        <v>0</v>
      </c>
      <c r="BI99" s="502" t="str">
        <f t="shared" ref="BI99" si="1706">IF($N99="Out (znižuje náklady)",AO99,"0")</f>
        <v>0</v>
      </c>
      <c r="BJ99" s="355">
        <f>IF(F99=vstupy!$B$47,0,1)</f>
        <v>1</v>
      </c>
      <c r="BK99" s="358">
        <f t="shared" ref="BK99" si="1707">$BJ99*AP99</f>
        <v>0</v>
      </c>
      <c r="BL99" s="356">
        <f t="shared" ref="BL99" si="1708">$BJ99*AQ99</f>
        <v>0</v>
      </c>
      <c r="BM99" s="356">
        <f t="shared" ref="BM99" si="1709">$BJ99*AR99</f>
        <v>0</v>
      </c>
      <c r="BN99" s="356">
        <f t="shared" ref="BN99" si="1710">$BJ99*AS99</f>
        <v>0</v>
      </c>
      <c r="BO99" s="356">
        <f t="shared" ref="BO99" si="1711">$BJ99*AT99</f>
        <v>0</v>
      </c>
      <c r="BP99" s="356">
        <f t="shared" ref="BP99" si="1712">$BJ99*AU99</f>
        <v>0</v>
      </c>
      <c r="BQ99" s="356">
        <f t="shared" ref="BQ99" si="1713">$BJ99*AV99</f>
        <v>0</v>
      </c>
      <c r="BR99" s="356">
        <f t="shared" ref="BR99" si="1714">$BJ99*AW99</f>
        <v>0</v>
      </c>
      <c r="BS99" s="356">
        <f t="shared" ref="BS99" si="1715">$BJ99*AX99</f>
        <v>0</v>
      </c>
      <c r="BT99" s="357">
        <f t="shared" ref="BT99" si="1716">$BJ99*AY99</f>
        <v>0</v>
      </c>
      <c r="BU99" s="358">
        <f t="shared" ref="BU99" si="1717">$BJ99*AZ99</f>
        <v>0</v>
      </c>
      <c r="BV99" s="356">
        <f t="shared" ref="BV99" si="1718">$BJ99*BA99</f>
        <v>0</v>
      </c>
      <c r="BW99" s="356">
        <f t="shared" ref="BW99" si="1719">$BJ99*BB99</f>
        <v>0</v>
      </c>
      <c r="BX99" s="356">
        <f t="shared" ref="BX99" si="1720">$BJ99*BC99</f>
        <v>0</v>
      </c>
      <c r="BY99" s="356">
        <f t="shared" ref="BY99" si="1721">$BJ99*BD99</f>
        <v>0</v>
      </c>
      <c r="BZ99" s="356">
        <f t="shared" ref="BZ99" si="1722">$BJ99*BE99</f>
        <v>0</v>
      </c>
      <c r="CA99" s="356">
        <f t="shared" ref="CA99" si="1723">$BJ99*BF99</f>
        <v>0</v>
      </c>
      <c r="CB99" s="356">
        <f t="shared" ref="CB99" si="1724">$BJ99*BG99</f>
        <v>0</v>
      </c>
      <c r="CC99" s="356">
        <f t="shared" ref="CC99" si="1725">$BJ99*BH99</f>
        <v>0</v>
      </c>
      <c r="CD99" s="357">
        <f t="shared" ref="CD99" si="1726">$BJ99*BI99</f>
        <v>0</v>
      </c>
      <c r="CE99" s="395">
        <f>IF(N99="Nemení sa",1,0)</f>
        <v>0</v>
      </c>
      <c r="CF99" s="358">
        <f>AG99*$CE99</f>
        <v>0</v>
      </c>
      <c r="CG99" s="356">
        <f>AI99*$CE99</f>
        <v>0</v>
      </c>
      <c r="CH99" s="356">
        <f>AK99*$CE99</f>
        <v>0</v>
      </c>
      <c r="CI99" s="356">
        <f>AM99*$CE99</f>
        <v>0</v>
      </c>
      <c r="CJ99" s="357">
        <f>AO99*$CE99</f>
        <v>0</v>
      </c>
      <c r="CK99" s="396">
        <f t="shared" ref="CK99" si="1727">SUM(CF99:CJ101)</f>
        <v>0</v>
      </c>
      <c r="CL99" s="397">
        <f>IF(F99=vstupy!B$42,"1",0)</f>
        <v>0</v>
      </c>
      <c r="CM99" s="358">
        <f t="shared" ref="CM99:CV99" si="1728">IF($CL99="1",AP99,0)</f>
        <v>0</v>
      </c>
      <c r="CN99" s="356">
        <f t="shared" si="1728"/>
        <v>0</v>
      </c>
      <c r="CO99" s="356">
        <f t="shared" si="1728"/>
        <v>0</v>
      </c>
      <c r="CP99" s="356">
        <f t="shared" si="1728"/>
        <v>0</v>
      </c>
      <c r="CQ99" s="356">
        <f t="shared" si="1728"/>
        <v>0</v>
      </c>
      <c r="CR99" s="356">
        <f t="shared" si="1728"/>
        <v>0</v>
      </c>
      <c r="CS99" s="356">
        <f t="shared" si="1728"/>
        <v>0</v>
      </c>
      <c r="CT99" s="356">
        <f t="shared" si="1728"/>
        <v>0</v>
      </c>
      <c r="CU99" s="356">
        <f t="shared" si="1728"/>
        <v>0</v>
      </c>
      <c r="CV99" s="357">
        <f t="shared" si="1728"/>
        <v>0</v>
      </c>
      <c r="CW99" s="355">
        <f>CP99+CT99+CV99</f>
        <v>0</v>
      </c>
      <c r="CX99" s="355">
        <f t="shared" ref="CX99" si="1729">CN99+CR99</f>
        <v>0</v>
      </c>
      <c r="CY99" s="358">
        <f t="shared" ref="CY99:DH99" si="1730">IF($CL99="1",AZ99,0)</f>
        <v>0</v>
      </c>
      <c r="CZ99" s="356">
        <f t="shared" si="1730"/>
        <v>0</v>
      </c>
      <c r="DA99" s="356">
        <f t="shared" si="1730"/>
        <v>0</v>
      </c>
      <c r="DB99" s="356">
        <f t="shared" si="1730"/>
        <v>0</v>
      </c>
      <c r="DC99" s="356">
        <f t="shared" si="1730"/>
        <v>0</v>
      </c>
      <c r="DD99" s="356">
        <f t="shared" si="1730"/>
        <v>0</v>
      </c>
      <c r="DE99" s="356">
        <f t="shared" si="1730"/>
        <v>0</v>
      </c>
      <c r="DF99" s="356">
        <f t="shared" si="1730"/>
        <v>0</v>
      </c>
      <c r="DG99" s="356">
        <f t="shared" si="1730"/>
        <v>0</v>
      </c>
      <c r="DH99" s="357">
        <f t="shared" si="1730"/>
        <v>0</v>
      </c>
      <c r="DI99" s="352">
        <f>DB99+DF99+DH99</f>
        <v>0</v>
      </c>
      <c r="DJ99" s="352">
        <f t="shared" ref="DJ99" si="1731">CZ99+DD99</f>
        <v>0</v>
      </c>
      <c r="DK99" s="393">
        <f>IF(CE99=0,1,0)</f>
        <v>1</v>
      </c>
      <c r="DL99" s="393">
        <f>IFERROR(IF($AF99="N",AH99+AJ99+AL99+AN99,AF99+AH99+AJ99+AL99+AN99),0)*$DK99</f>
        <v>0</v>
      </c>
      <c r="DM99" s="393">
        <f>(AG99+AI99+AK99+AM99+AO99)*$DK99</f>
        <v>0</v>
      </c>
      <c r="DN99" s="393">
        <f>AS99+AW99+AY99-CW99</f>
        <v>0</v>
      </c>
      <c r="DO99" s="393">
        <f>BC99+BG99+BI99-DI99</f>
        <v>0</v>
      </c>
      <c r="DP99" s="393">
        <f>DN99+DO99</f>
        <v>0</v>
      </c>
      <c r="DQ99" s="392" t="str">
        <f>IF(OR(F99=vstupy!B$40,F99=vstupy!B$41,F99=vstupy!B$42,),"0","1")</f>
        <v>0</v>
      </c>
      <c r="DR99" s="358">
        <f>IF($DQ99="1",AQ99,"0")+CF99</f>
        <v>0</v>
      </c>
      <c r="DS99" s="356">
        <f>IF($DQ99="1",AS99,"0")+CG99</f>
        <v>0</v>
      </c>
      <c r="DT99" s="356">
        <f>IF($DQ99="1",AU99,"0")+CH99</f>
        <v>0</v>
      </c>
      <c r="DU99" s="356">
        <f>IF($DQ99="1",AW99,"0")+CI99</f>
        <v>0</v>
      </c>
      <c r="DV99" s="357">
        <f>IF($DQ99="1",AY99,"0")+CJ99</f>
        <v>0</v>
      </c>
      <c r="DW99" s="423">
        <f t="shared" ref="DW99" si="1732">SUM(DR99:DV101)</f>
        <v>0</v>
      </c>
      <c r="DX99" s="358" t="str">
        <f t="shared" ref="DX99" si="1733">IF($DQ99="1",BA99,"0")</f>
        <v>0</v>
      </c>
      <c r="DY99" s="356" t="str">
        <f t="shared" ref="DY99" si="1734">IF($DQ99="1",BC99,"0")</f>
        <v>0</v>
      </c>
      <c r="DZ99" s="356" t="str">
        <f t="shared" ref="DZ99" si="1735">IF($DQ99="1",BE99,"0")</f>
        <v>0</v>
      </c>
      <c r="EA99" s="356" t="str">
        <f>IF($DQ99="1",BG99,"0")</f>
        <v>0</v>
      </c>
      <c r="EB99" s="357" t="str">
        <f>IF($DQ99="1",BI99,"0")</f>
        <v>0</v>
      </c>
      <c r="EC99" s="423">
        <f t="shared" ref="EC99" si="1736">SUM(DX99:EB101)</f>
        <v>0</v>
      </c>
      <c r="ED99" s="424">
        <f>EC99+DW99</f>
        <v>0</v>
      </c>
    </row>
    <row r="100" spans="2:134" ht="12.6" customHeight="1" x14ac:dyDescent="0.25">
      <c r="B100" s="433"/>
      <c r="C100" s="428"/>
      <c r="D100" s="428"/>
      <c r="E100" s="428"/>
      <c r="F100" s="458"/>
      <c r="G100" s="449"/>
      <c r="H100" s="475"/>
      <c r="I100" s="475"/>
      <c r="J100" s="492"/>
      <c r="K100" s="458"/>
      <c r="L100" s="413"/>
      <c r="M100" s="456"/>
      <c r="N100" s="413"/>
      <c r="O100" s="413"/>
      <c r="P100" s="413"/>
      <c r="Q100" s="391"/>
      <c r="R100" s="386"/>
      <c r="S100" s="413"/>
      <c r="T100" s="416"/>
      <c r="U100" s="391"/>
      <c r="V100" s="386"/>
      <c r="W100" s="413"/>
      <c r="X100" s="174" t="s">
        <v>157</v>
      </c>
      <c r="Y100" s="188" t="s">
        <v>152</v>
      </c>
      <c r="Z100" s="185">
        <f>VLOOKUP($X100,vstupy!$B$18:$F$31,MATCH($Y100,vstupy!$B$17:$F$17,0),0)</f>
        <v>0</v>
      </c>
      <c r="AA100" s="121" t="s">
        <v>158</v>
      </c>
      <c r="AB100" s="185">
        <f>VLOOKUP($AA100,vstupy!$B$34:$C$36,2,FALSE)</f>
        <v>0</v>
      </c>
      <c r="AC100" s="185">
        <f t="shared" si="1271"/>
        <v>0</v>
      </c>
      <c r="AD100" s="466"/>
      <c r="AE100" s="435"/>
      <c r="AF100" s="358"/>
      <c r="AG100" s="382"/>
      <c r="AH100" s="382"/>
      <c r="AI100" s="382"/>
      <c r="AJ100" s="382"/>
      <c r="AK100" s="382"/>
      <c r="AL100" s="382"/>
      <c r="AM100" s="389"/>
      <c r="AN100" s="382"/>
      <c r="AO100" s="384"/>
      <c r="AP100" s="358"/>
      <c r="AQ100" s="356"/>
      <c r="AR100" s="356"/>
      <c r="AS100" s="356"/>
      <c r="AT100" s="356"/>
      <c r="AU100" s="356"/>
      <c r="AV100" s="356"/>
      <c r="AW100" s="356"/>
      <c r="AX100" s="356"/>
      <c r="AY100" s="356"/>
      <c r="AZ100" s="356"/>
      <c r="BA100" s="356"/>
      <c r="BB100" s="356"/>
      <c r="BC100" s="356"/>
      <c r="BD100" s="356"/>
      <c r="BE100" s="356"/>
      <c r="BF100" s="356"/>
      <c r="BG100" s="356"/>
      <c r="BH100" s="356"/>
      <c r="BI100" s="502"/>
      <c r="BJ100" s="355"/>
      <c r="BK100" s="358"/>
      <c r="BL100" s="356"/>
      <c r="BM100" s="356"/>
      <c r="BN100" s="356"/>
      <c r="BO100" s="356"/>
      <c r="BP100" s="356"/>
      <c r="BQ100" s="356"/>
      <c r="BR100" s="356"/>
      <c r="BS100" s="356"/>
      <c r="BT100" s="357"/>
      <c r="BU100" s="358"/>
      <c r="BV100" s="356"/>
      <c r="BW100" s="356"/>
      <c r="BX100" s="356"/>
      <c r="BY100" s="356"/>
      <c r="BZ100" s="356"/>
      <c r="CA100" s="356"/>
      <c r="CB100" s="356"/>
      <c r="CC100" s="356"/>
      <c r="CD100" s="357"/>
      <c r="CE100" s="395"/>
      <c r="CF100" s="358"/>
      <c r="CG100" s="356"/>
      <c r="CH100" s="356"/>
      <c r="CI100" s="356"/>
      <c r="CJ100" s="357"/>
      <c r="CK100" s="396"/>
      <c r="CL100" s="398"/>
      <c r="CM100" s="358"/>
      <c r="CN100" s="356"/>
      <c r="CO100" s="356"/>
      <c r="CP100" s="356"/>
      <c r="CQ100" s="356"/>
      <c r="CR100" s="356"/>
      <c r="CS100" s="356"/>
      <c r="CT100" s="356"/>
      <c r="CU100" s="356"/>
      <c r="CV100" s="357"/>
      <c r="CW100" s="355"/>
      <c r="CX100" s="355"/>
      <c r="CY100" s="358"/>
      <c r="CZ100" s="356"/>
      <c r="DA100" s="356"/>
      <c r="DB100" s="356"/>
      <c r="DC100" s="356"/>
      <c r="DD100" s="356"/>
      <c r="DE100" s="356"/>
      <c r="DF100" s="356"/>
      <c r="DG100" s="356"/>
      <c r="DH100" s="357"/>
      <c r="DI100" s="352"/>
      <c r="DJ100" s="352"/>
      <c r="DK100" s="393"/>
      <c r="DL100" s="393"/>
      <c r="DM100" s="393"/>
      <c r="DN100" s="393"/>
      <c r="DO100" s="393"/>
      <c r="DP100" s="393"/>
      <c r="DQ100" s="392"/>
      <c r="DR100" s="358"/>
      <c r="DS100" s="356"/>
      <c r="DT100" s="356"/>
      <c r="DU100" s="356"/>
      <c r="DV100" s="357"/>
      <c r="DW100" s="423"/>
      <c r="DX100" s="358"/>
      <c r="DY100" s="356"/>
      <c r="DZ100" s="356"/>
      <c r="EA100" s="356"/>
      <c r="EB100" s="357"/>
      <c r="EC100" s="423"/>
      <c r="ED100" s="424"/>
    </row>
    <row r="101" spans="2:134" ht="12.6" customHeight="1" x14ac:dyDescent="0.25">
      <c r="B101" s="433"/>
      <c r="C101" s="428"/>
      <c r="D101" s="428"/>
      <c r="E101" s="428"/>
      <c r="F101" s="459"/>
      <c r="G101" s="449"/>
      <c r="H101" s="476"/>
      <c r="I101" s="476"/>
      <c r="J101" s="493"/>
      <c r="K101" s="459"/>
      <c r="L101" s="413"/>
      <c r="M101" s="456"/>
      <c r="N101" s="413"/>
      <c r="O101" s="413"/>
      <c r="P101" s="413"/>
      <c r="Q101" s="391"/>
      <c r="R101" s="386"/>
      <c r="S101" s="413"/>
      <c r="T101" s="416"/>
      <c r="U101" s="391"/>
      <c r="V101" s="386"/>
      <c r="W101" s="413"/>
      <c r="X101" s="174" t="s">
        <v>157</v>
      </c>
      <c r="Y101" s="188" t="s">
        <v>152</v>
      </c>
      <c r="Z101" s="185">
        <f>VLOOKUP($X101,vstupy!$B$18:$F$31,MATCH($Y101,vstupy!$B$17:$F$17,0),0)</f>
        <v>0</v>
      </c>
      <c r="AA101" s="121" t="s">
        <v>158</v>
      </c>
      <c r="AB101" s="185">
        <f>VLOOKUP($AA101,vstupy!$B$34:$C$36,2,FALSE)</f>
        <v>0</v>
      </c>
      <c r="AC101" s="185">
        <f t="shared" si="1271"/>
        <v>0</v>
      </c>
      <c r="AD101" s="467"/>
      <c r="AE101" s="436"/>
      <c r="AF101" s="497"/>
      <c r="AG101" s="387"/>
      <c r="AH101" s="387"/>
      <c r="AI101" s="382"/>
      <c r="AJ101" s="387"/>
      <c r="AK101" s="387"/>
      <c r="AL101" s="387"/>
      <c r="AM101" s="381"/>
      <c r="AN101" s="382"/>
      <c r="AO101" s="498"/>
      <c r="AP101" s="358"/>
      <c r="AQ101" s="356"/>
      <c r="AR101" s="356"/>
      <c r="AS101" s="356"/>
      <c r="AT101" s="356"/>
      <c r="AU101" s="356"/>
      <c r="AV101" s="356"/>
      <c r="AW101" s="356"/>
      <c r="AX101" s="356"/>
      <c r="AY101" s="356"/>
      <c r="AZ101" s="356"/>
      <c r="BA101" s="356"/>
      <c r="BB101" s="356"/>
      <c r="BC101" s="356"/>
      <c r="BD101" s="356"/>
      <c r="BE101" s="356"/>
      <c r="BF101" s="356"/>
      <c r="BG101" s="356"/>
      <c r="BH101" s="356"/>
      <c r="BI101" s="502"/>
      <c r="BJ101" s="355"/>
      <c r="BK101" s="358"/>
      <c r="BL101" s="356"/>
      <c r="BM101" s="356"/>
      <c r="BN101" s="356"/>
      <c r="BO101" s="356"/>
      <c r="BP101" s="356"/>
      <c r="BQ101" s="356"/>
      <c r="BR101" s="356"/>
      <c r="BS101" s="356"/>
      <c r="BT101" s="357"/>
      <c r="BU101" s="358"/>
      <c r="BV101" s="356"/>
      <c r="BW101" s="356"/>
      <c r="BX101" s="356"/>
      <c r="BY101" s="356"/>
      <c r="BZ101" s="356"/>
      <c r="CA101" s="356"/>
      <c r="CB101" s="356"/>
      <c r="CC101" s="356"/>
      <c r="CD101" s="357"/>
      <c r="CE101" s="395"/>
      <c r="CF101" s="358"/>
      <c r="CG101" s="356"/>
      <c r="CH101" s="356"/>
      <c r="CI101" s="356"/>
      <c r="CJ101" s="357"/>
      <c r="CK101" s="396"/>
      <c r="CL101" s="399"/>
      <c r="CM101" s="358"/>
      <c r="CN101" s="356"/>
      <c r="CO101" s="356"/>
      <c r="CP101" s="356"/>
      <c r="CQ101" s="356"/>
      <c r="CR101" s="356"/>
      <c r="CS101" s="356"/>
      <c r="CT101" s="356"/>
      <c r="CU101" s="356"/>
      <c r="CV101" s="357"/>
      <c r="CW101" s="355"/>
      <c r="CX101" s="355"/>
      <c r="CY101" s="358"/>
      <c r="CZ101" s="356"/>
      <c r="DA101" s="356"/>
      <c r="DB101" s="356"/>
      <c r="DC101" s="356"/>
      <c r="DD101" s="356"/>
      <c r="DE101" s="356"/>
      <c r="DF101" s="356"/>
      <c r="DG101" s="356"/>
      <c r="DH101" s="357"/>
      <c r="DI101" s="352"/>
      <c r="DJ101" s="352"/>
      <c r="DK101" s="393"/>
      <c r="DL101" s="393"/>
      <c r="DM101" s="393"/>
      <c r="DN101" s="393"/>
      <c r="DO101" s="393"/>
      <c r="DP101" s="393"/>
      <c r="DQ101" s="392"/>
      <c r="DR101" s="358"/>
      <c r="DS101" s="356"/>
      <c r="DT101" s="356"/>
      <c r="DU101" s="356"/>
      <c r="DV101" s="357"/>
      <c r="DW101" s="423"/>
      <c r="DX101" s="358"/>
      <c r="DY101" s="356"/>
      <c r="DZ101" s="356"/>
      <c r="EA101" s="356"/>
      <c r="EB101" s="357"/>
      <c r="EC101" s="423"/>
      <c r="ED101" s="424"/>
    </row>
    <row r="102" spans="2:134" ht="12.6" customHeight="1" x14ac:dyDescent="0.25">
      <c r="B102" s="432">
        <f t="shared" ref="B102" si="1737">B99+1</f>
        <v>32</v>
      </c>
      <c r="C102" s="429"/>
      <c r="D102" s="429"/>
      <c r="E102" s="429"/>
      <c r="F102" s="445" t="s">
        <v>212</v>
      </c>
      <c r="G102" s="450"/>
      <c r="H102" s="462" t="str">
        <f t="shared" ref="H102" si="1738">IF($F102="3e)  Skoršia transpozícia  - zavedenie transpozície pred termínom ktorý určuje smernica EÚ. "," ","")</f>
        <v/>
      </c>
      <c r="I102" s="462" t="str">
        <f t="shared" ref="I102" si="1739">IF($F102="3e)  Skoršia transpozícia  - zavedenie transpozície pred termínom ktorý určuje smernica EÚ. ",$H102,"NA")</f>
        <v>NA</v>
      </c>
      <c r="J102" s="494">
        <f>IF(I102&gt;12,1,I102/12)</f>
        <v>1</v>
      </c>
      <c r="K102" s="445"/>
      <c r="L102" s="414"/>
      <c r="M102" s="455">
        <f>IF(L102="N",0,L102)</f>
        <v>0</v>
      </c>
      <c r="N102" s="414" t="s">
        <v>212</v>
      </c>
      <c r="O102" s="414"/>
      <c r="P102" s="414"/>
      <c r="Q102" s="390" t="s">
        <v>36</v>
      </c>
      <c r="R102" s="385">
        <f>VLOOKUP(Q102,vstupy!$B$3:$C$15,2,FALSE)</f>
        <v>0</v>
      </c>
      <c r="S102" s="414"/>
      <c r="T102" s="415"/>
      <c r="U102" s="390" t="s">
        <v>36</v>
      </c>
      <c r="V102" s="385">
        <f>VLOOKUP(U102,vstupy!$B$3:$C$15,2,FALSE)</f>
        <v>0</v>
      </c>
      <c r="W102" s="414"/>
      <c r="X102" s="292" t="s">
        <v>157</v>
      </c>
      <c r="Y102" s="293" t="s">
        <v>152</v>
      </c>
      <c r="Z102" s="294">
        <f>VLOOKUP($X102,vstupy!$B$18:$F$31,MATCH($Y102,vstupy!$B$17:$F$17,0),0)</f>
        <v>0</v>
      </c>
      <c r="AA102" s="295" t="s">
        <v>158</v>
      </c>
      <c r="AB102" s="294">
        <f>VLOOKUP($AA102,vstupy!$B$34:$C$36,2,FALSE)</f>
        <v>0</v>
      </c>
      <c r="AC102" s="294">
        <f t="shared" si="1271"/>
        <v>0</v>
      </c>
      <c r="AD102" s="440" t="s">
        <v>36</v>
      </c>
      <c r="AE102" s="434">
        <f>VLOOKUP(AD102,vstupy!$B$3:$C$15,2,FALSE)</f>
        <v>0</v>
      </c>
      <c r="AF102" s="437" t="str">
        <f>IFERROR(IF(M102=0,"N",O102/L102*J102),0)</f>
        <v>N</v>
      </c>
      <c r="AG102" s="382">
        <f>O102*J102</f>
        <v>0</v>
      </c>
      <c r="AH102" s="394">
        <f t="shared" ref="AH102" si="1740">P102*R102*J102</f>
        <v>0</v>
      </c>
      <c r="AI102" s="381">
        <f t="shared" ref="AI102" si="1741">IFERROR(AH102*M102,0)</f>
        <v>0</v>
      </c>
      <c r="AJ102" s="394" t="str">
        <f t="shared" si="1393"/>
        <v>N</v>
      </c>
      <c r="AK102" s="382">
        <f t="shared" ref="AK102" si="1742">S102*J102</f>
        <v>0</v>
      </c>
      <c r="AL102" s="382">
        <f>T102*V102*J102</f>
        <v>0</v>
      </c>
      <c r="AM102" s="387">
        <f t="shared" ref="AM102" si="1743">IFERROR(AL102*M102,0)</f>
        <v>0</v>
      </c>
      <c r="AN102" s="381">
        <f t="shared" ref="AN102" si="1744">IF(W102&gt;0,IF(AE102&gt;0,($G$5/160)*(W102/60)*AE102*J102,0),IF(AE102&gt;0,($G$5/160)*((AC102+AC103+AC104)/60)*AE102*J102,0))</f>
        <v>0</v>
      </c>
      <c r="AO102" s="384">
        <f>IFERROR(AN102*M102,0)</f>
        <v>0</v>
      </c>
      <c r="AP102" s="358">
        <f t="shared" ref="AP102" si="1745">IF($N102="In (zvyšuje náklady)",AF102,0)</f>
        <v>0</v>
      </c>
      <c r="AQ102" s="356">
        <f t="shared" ref="AQ102" si="1746">IF($N102="In (zvyšuje náklady)",AG102,0)</f>
        <v>0</v>
      </c>
      <c r="AR102" s="356">
        <f t="shared" ref="AR102" si="1747">IF($N102="In (zvyšuje náklady)",AH102,0)</f>
        <v>0</v>
      </c>
      <c r="AS102" s="356">
        <f t="shared" ref="AS102" si="1748">IF($N102="In (zvyšuje náklady)",AI102,0)</f>
        <v>0</v>
      </c>
      <c r="AT102" s="356">
        <f t="shared" ref="AT102" si="1749">IF($N102="In (zvyšuje náklady)",AJ102,0)</f>
        <v>0</v>
      </c>
      <c r="AU102" s="356">
        <f t="shared" ref="AU102" si="1750">IF($N102="In (zvyšuje náklady)",AK102,0)</f>
        <v>0</v>
      </c>
      <c r="AV102" s="356">
        <f t="shared" ref="AV102" si="1751">IF($N102="In (zvyšuje náklady)",AL102,0)</f>
        <v>0</v>
      </c>
      <c r="AW102" s="356">
        <f t="shared" ref="AW102" si="1752">IF($N102="In (zvyšuje náklady)",AM102,0)</f>
        <v>0</v>
      </c>
      <c r="AX102" s="356">
        <f t="shared" ref="AX102" si="1753">IF($N102="In (zvyšuje náklady)",AN102,0)</f>
        <v>0</v>
      </c>
      <c r="AY102" s="356">
        <f t="shared" ref="AY102" si="1754">IF($N102="In (zvyšuje náklady)",AO102,0)</f>
        <v>0</v>
      </c>
      <c r="AZ102" s="356" t="str">
        <f t="shared" ref="AZ102" si="1755">IF($N102="Out (znižuje náklady)",AF102,"0")</f>
        <v>0</v>
      </c>
      <c r="BA102" s="356" t="str">
        <f t="shared" ref="BA102" si="1756">IF($N102="Out (znižuje náklady)",AG102,"0")</f>
        <v>0</v>
      </c>
      <c r="BB102" s="356" t="str">
        <f t="shared" ref="BB102" si="1757">IF($N102="Out (znižuje náklady)",AH102,"0")</f>
        <v>0</v>
      </c>
      <c r="BC102" s="356" t="str">
        <f t="shared" ref="BC102" si="1758">IF($N102="Out (znižuje náklady)",AI102,"0")</f>
        <v>0</v>
      </c>
      <c r="BD102" s="356" t="str">
        <f t="shared" ref="BD102" si="1759">IF($N102="Out (znižuje náklady)",AJ102,"0")</f>
        <v>0</v>
      </c>
      <c r="BE102" s="356" t="str">
        <f t="shared" ref="BE102" si="1760">IF($N102="Out (znižuje náklady)",AK102,"0")</f>
        <v>0</v>
      </c>
      <c r="BF102" s="356" t="str">
        <f t="shared" ref="BF102" si="1761">IF($N102="Out (znižuje náklady)",AL102,"0")</f>
        <v>0</v>
      </c>
      <c r="BG102" s="356" t="str">
        <f t="shared" ref="BG102" si="1762">IF($N102="Out (znižuje náklady)",AM102,"0")</f>
        <v>0</v>
      </c>
      <c r="BH102" s="356" t="str">
        <f t="shared" ref="BH102" si="1763">IF($N102="Out (znižuje náklady)",AN102,"0")</f>
        <v>0</v>
      </c>
      <c r="BI102" s="502" t="str">
        <f t="shared" ref="BI102" si="1764">IF($N102="Out (znižuje náklady)",AO102,"0")</f>
        <v>0</v>
      </c>
      <c r="BJ102" s="355">
        <f>IF(F102=vstupy!$B$47,0,1)</f>
        <v>1</v>
      </c>
      <c r="BK102" s="358">
        <f t="shared" ref="BK102" si="1765">$BJ102*AP102</f>
        <v>0</v>
      </c>
      <c r="BL102" s="356">
        <f t="shared" ref="BL102" si="1766">$BJ102*AQ102</f>
        <v>0</v>
      </c>
      <c r="BM102" s="356">
        <f t="shared" ref="BM102" si="1767">$BJ102*AR102</f>
        <v>0</v>
      </c>
      <c r="BN102" s="356">
        <f t="shared" ref="BN102" si="1768">$BJ102*AS102</f>
        <v>0</v>
      </c>
      <c r="BO102" s="356">
        <f t="shared" ref="BO102" si="1769">$BJ102*AT102</f>
        <v>0</v>
      </c>
      <c r="BP102" s="356">
        <f t="shared" ref="BP102" si="1770">$BJ102*AU102</f>
        <v>0</v>
      </c>
      <c r="BQ102" s="356">
        <f t="shared" ref="BQ102" si="1771">$BJ102*AV102</f>
        <v>0</v>
      </c>
      <c r="BR102" s="356">
        <f t="shared" ref="BR102" si="1772">$BJ102*AW102</f>
        <v>0</v>
      </c>
      <c r="BS102" s="356">
        <f t="shared" ref="BS102" si="1773">$BJ102*AX102</f>
        <v>0</v>
      </c>
      <c r="BT102" s="357">
        <f t="shared" ref="BT102" si="1774">$BJ102*AY102</f>
        <v>0</v>
      </c>
      <c r="BU102" s="358">
        <f t="shared" ref="BU102" si="1775">$BJ102*AZ102</f>
        <v>0</v>
      </c>
      <c r="BV102" s="356">
        <f t="shared" ref="BV102" si="1776">$BJ102*BA102</f>
        <v>0</v>
      </c>
      <c r="BW102" s="356">
        <f t="shared" ref="BW102" si="1777">$BJ102*BB102</f>
        <v>0</v>
      </c>
      <c r="BX102" s="356">
        <f t="shared" ref="BX102" si="1778">$BJ102*BC102</f>
        <v>0</v>
      </c>
      <c r="BY102" s="356">
        <f t="shared" ref="BY102" si="1779">$BJ102*BD102</f>
        <v>0</v>
      </c>
      <c r="BZ102" s="356">
        <f t="shared" ref="BZ102" si="1780">$BJ102*BE102</f>
        <v>0</v>
      </c>
      <c r="CA102" s="356">
        <f t="shared" ref="CA102" si="1781">$BJ102*BF102</f>
        <v>0</v>
      </c>
      <c r="CB102" s="356">
        <f t="shared" ref="CB102" si="1782">$BJ102*BG102</f>
        <v>0</v>
      </c>
      <c r="CC102" s="356">
        <f t="shared" ref="CC102" si="1783">$BJ102*BH102</f>
        <v>0</v>
      </c>
      <c r="CD102" s="357">
        <f t="shared" ref="CD102" si="1784">$BJ102*BI102</f>
        <v>0</v>
      </c>
      <c r="CE102" s="395">
        <f>IF(N102="Nemení sa",1,0)</f>
        <v>0</v>
      </c>
      <c r="CF102" s="358">
        <f>AG102*$CE102</f>
        <v>0</v>
      </c>
      <c r="CG102" s="356">
        <f>AI102*$CE102</f>
        <v>0</v>
      </c>
      <c r="CH102" s="356">
        <f>AK102*$CE102</f>
        <v>0</v>
      </c>
      <c r="CI102" s="356">
        <f>AM102*$CE102</f>
        <v>0</v>
      </c>
      <c r="CJ102" s="357">
        <f>AO102*$CE102</f>
        <v>0</v>
      </c>
      <c r="CK102" s="396">
        <f t="shared" ref="CK102" si="1785">SUM(CF102:CJ104)</f>
        <v>0</v>
      </c>
      <c r="CL102" s="397">
        <f>IF(F102=vstupy!B$42,"1",0)</f>
        <v>0</v>
      </c>
      <c r="CM102" s="358">
        <f t="shared" ref="CM102:CV102" si="1786">IF($CL102="1",AP102,0)</f>
        <v>0</v>
      </c>
      <c r="CN102" s="356">
        <f t="shared" si="1786"/>
        <v>0</v>
      </c>
      <c r="CO102" s="356">
        <f t="shared" si="1786"/>
        <v>0</v>
      </c>
      <c r="CP102" s="356">
        <f t="shared" si="1786"/>
        <v>0</v>
      </c>
      <c r="CQ102" s="356">
        <f t="shared" si="1786"/>
        <v>0</v>
      </c>
      <c r="CR102" s="356">
        <f t="shared" si="1786"/>
        <v>0</v>
      </c>
      <c r="CS102" s="356">
        <f t="shared" si="1786"/>
        <v>0</v>
      </c>
      <c r="CT102" s="356">
        <f t="shared" si="1786"/>
        <v>0</v>
      </c>
      <c r="CU102" s="356">
        <f t="shared" si="1786"/>
        <v>0</v>
      </c>
      <c r="CV102" s="357">
        <f t="shared" si="1786"/>
        <v>0</v>
      </c>
      <c r="CW102" s="355">
        <f>CP102+CT102+CV102</f>
        <v>0</v>
      </c>
      <c r="CX102" s="355">
        <f t="shared" ref="CX102" si="1787">CN102+CR102</f>
        <v>0</v>
      </c>
      <c r="CY102" s="358">
        <f t="shared" ref="CY102:DH102" si="1788">IF($CL102="1",AZ102,0)</f>
        <v>0</v>
      </c>
      <c r="CZ102" s="356">
        <f t="shared" si="1788"/>
        <v>0</v>
      </c>
      <c r="DA102" s="356">
        <f t="shared" si="1788"/>
        <v>0</v>
      </c>
      <c r="DB102" s="356">
        <f t="shared" si="1788"/>
        <v>0</v>
      </c>
      <c r="DC102" s="356">
        <f t="shared" si="1788"/>
        <v>0</v>
      </c>
      <c r="DD102" s="356">
        <f t="shared" si="1788"/>
        <v>0</v>
      </c>
      <c r="DE102" s="356">
        <f t="shared" si="1788"/>
        <v>0</v>
      </c>
      <c r="DF102" s="356">
        <f t="shared" si="1788"/>
        <v>0</v>
      </c>
      <c r="DG102" s="356">
        <f t="shared" si="1788"/>
        <v>0</v>
      </c>
      <c r="DH102" s="357">
        <f t="shared" si="1788"/>
        <v>0</v>
      </c>
      <c r="DI102" s="352">
        <f>DB102+DF102+DH102</f>
        <v>0</v>
      </c>
      <c r="DJ102" s="352">
        <f t="shared" ref="DJ102" si="1789">CZ102+DD102</f>
        <v>0</v>
      </c>
      <c r="DK102" s="393">
        <f>IF(CE102=0,1,0)</f>
        <v>1</v>
      </c>
      <c r="DL102" s="393">
        <f>IFERROR(IF($AF102="N",AH102+AJ102+AL102+AN102,AF102+AH102+AJ102+AL102+AN102),0)*$DK102</f>
        <v>0</v>
      </c>
      <c r="DM102" s="393">
        <f>(AG102+AI102+AK102+AM102+AO102)*$DK102</f>
        <v>0</v>
      </c>
      <c r="DN102" s="393">
        <f>AS102+AW102+AY102-CW102</f>
        <v>0</v>
      </c>
      <c r="DO102" s="393">
        <f>BC102+BG102+BI102-DI102</f>
        <v>0</v>
      </c>
      <c r="DP102" s="393">
        <f>DN102+DO102</f>
        <v>0</v>
      </c>
      <c r="DQ102" s="392" t="str">
        <f>IF(OR(F102=vstupy!B$40,F102=vstupy!B$41,F102=vstupy!B$42,),"0","1")</f>
        <v>0</v>
      </c>
      <c r="DR102" s="358">
        <f>IF($DQ102="1",AQ102,"0")+CF102</f>
        <v>0</v>
      </c>
      <c r="DS102" s="356">
        <f>IF($DQ102="1",AS102,"0")+CG102</f>
        <v>0</v>
      </c>
      <c r="DT102" s="356">
        <f>IF($DQ102="1",AU102,"0")+CH102</f>
        <v>0</v>
      </c>
      <c r="DU102" s="356">
        <f>IF($DQ102="1",AW102,"0")+CI102</f>
        <v>0</v>
      </c>
      <c r="DV102" s="357">
        <f>IF($DQ102="1",AY102,"0")+CJ102</f>
        <v>0</v>
      </c>
      <c r="DW102" s="423">
        <f t="shared" ref="DW102" si="1790">SUM(DR102:DV104)</f>
        <v>0</v>
      </c>
      <c r="DX102" s="358" t="str">
        <f t="shared" ref="DX102" si="1791">IF($DQ102="1",BA102,"0")</f>
        <v>0</v>
      </c>
      <c r="DY102" s="356" t="str">
        <f t="shared" ref="DY102" si="1792">IF($DQ102="1",BC102,"0")</f>
        <v>0</v>
      </c>
      <c r="DZ102" s="356" t="str">
        <f t="shared" ref="DZ102" si="1793">IF($DQ102="1",BE102,"0")</f>
        <v>0</v>
      </c>
      <c r="EA102" s="356" t="str">
        <f>IF($DQ102="1",BG102,"0")</f>
        <v>0</v>
      </c>
      <c r="EB102" s="357" t="str">
        <f>IF($DQ102="1",BI102,"0")</f>
        <v>0</v>
      </c>
      <c r="EC102" s="423">
        <f t="shared" ref="EC102" si="1794">SUM(DX102:EB104)</f>
        <v>0</v>
      </c>
      <c r="ED102" s="424">
        <f>EC102+DW102</f>
        <v>0</v>
      </c>
    </row>
    <row r="103" spans="2:134" ht="12.6" customHeight="1" x14ac:dyDescent="0.25">
      <c r="B103" s="432"/>
      <c r="C103" s="429"/>
      <c r="D103" s="429"/>
      <c r="E103" s="429"/>
      <c r="F103" s="446"/>
      <c r="G103" s="450"/>
      <c r="H103" s="463"/>
      <c r="I103" s="463"/>
      <c r="J103" s="495"/>
      <c r="K103" s="446"/>
      <c r="L103" s="414"/>
      <c r="M103" s="455"/>
      <c r="N103" s="414"/>
      <c r="O103" s="414"/>
      <c r="P103" s="414"/>
      <c r="Q103" s="390"/>
      <c r="R103" s="385"/>
      <c r="S103" s="414"/>
      <c r="T103" s="415"/>
      <c r="U103" s="390"/>
      <c r="V103" s="385"/>
      <c r="W103" s="414"/>
      <c r="X103" s="292" t="s">
        <v>157</v>
      </c>
      <c r="Y103" s="293" t="s">
        <v>152</v>
      </c>
      <c r="Z103" s="294">
        <f>VLOOKUP($X103,vstupy!$B$18:$F$31,MATCH($Y103,vstupy!$B$17:$F$17,0),0)</f>
        <v>0</v>
      </c>
      <c r="AA103" s="295" t="s">
        <v>158</v>
      </c>
      <c r="AB103" s="294">
        <f>VLOOKUP($AA103,vstupy!$B$34:$C$36,2,FALSE)</f>
        <v>0</v>
      </c>
      <c r="AC103" s="294">
        <f t="shared" si="1271"/>
        <v>0</v>
      </c>
      <c r="AD103" s="441"/>
      <c r="AE103" s="435"/>
      <c r="AF103" s="358"/>
      <c r="AG103" s="382"/>
      <c r="AH103" s="382"/>
      <c r="AI103" s="382"/>
      <c r="AJ103" s="382"/>
      <c r="AK103" s="382"/>
      <c r="AL103" s="382"/>
      <c r="AM103" s="389"/>
      <c r="AN103" s="382"/>
      <c r="AO103" s="384"/>
      <c r="AP103" s="358"/>
      <c r="AQ103" s="356"/>
      <c r="AR103" s="356"/>
      <c r="AS103" s="356"/>
      <c r="AT103" s="356"/>
      <c r="AU103" s="356"/>
      <c r="AV103" s="356"/>
      <c r="AW103" s="356"/>
      <c r="AX103" s="356"/>
      <c r="AY103" s="356"/>
      <c r="AZ103" s="356"/>
      <c r="BA103" s="356"/>
      <c r="BB103" s="356"/>
      <c r="BC103" s="356"/>
      <c r="BD103" s="356"/>
      <c r="BE103" s="356"/>
      <c r="BF103" s="356"/>
      <c r="BG103" s="356"/>
      <c r="BH103" s="356"/>
      <c r="BI103" s="502"/>
      <c r="BJ103" s="355"/>
      <c r="BK103" s="358"/>
      <c r="BL103" s="356"/>
      <c r="BM103" s="356"/>
      <c r="BN103" s="356"/>
      <c r="BO103" s="356"/>
      <c r="BP103" s="356"/>
      <c r="BQ103" s="356"/>
      <c r="BR103" s="356"/>
      <c r="BS103" s="356"/>
      <c r="BT103" s="357"/>
      <c r="BU103" s="358"/>
      <c r="BV103" s="356"/>
      <c r="BW103" s="356"/>
      <c r="BX103" s="356"/>
      <c r="BY103" s="356"/>
      <c r="BZ103" s="356"/>
      <c r="CA103" s="356"/>
      <c r="CB103" s="356"/>
      <c r="CC103" s="356"/>
      <c r="CD103" s="357"/>
      <c r="CE103" s="395"/>
      <c r="CF103" s="358"/>
      <c r="CG103" s="356"/>
      <c r="CH103" s="356"/>
      <c r="CI103" s="356"/>
      <c r="CJ103" s="357"/>
      <c r="CK103" s="396"/>
      <c r="CL103" s="398"/>
      <c r="CM103" s="358"/>
      <c r="CN103" s="356"/>
      <c r="CO103" s="356"/>
      <c r="CP103" s="356"/>
      <c r="CQ103" s="356"/>
      <c r="CR103" s="356"/>
      <c r="CS103" s="356"/>
      <c r="CT103" s="356"/>
      <c r="CU103" s="356"/>
      <c r="CV103" s="357"/>
      <c r="CW103" s="355"/>
      <c r="CX103" s="355"/>
      <c r="CY103" s="358"/>
      <c r="CZ103" s="356"/>
      <c r="DA103" s="356"/>
      <c r="DB103" s="356"/>
      <c r="DC103" s="356"/>
      <c r="DD103" s="356"/>
      <c r="DE103" s="356"/>
      <c r="DF103" s="356"/>
      <c r="DG103" s="356"/>
      <c r="DH103" s="357"/>
      <c r="DI103" s="352"/>
      <c r="DJ103" s="352"/>
      <c r="DK103" s="393"/>
      <c r="DL103" s="393"/>
      <c r="DM103" s="393"/>
      <c r="DN103" s="393"/>
      <c r="DO103" s="393"/>
      <c r="DP103" s="393"/>
      <c r="DQ103" s="392"/>
      <c r="DR103" s="358"/>
      <c r="DS103" s="356"/>
      <c r="DT103" s="356"/>
      <c r="DU103" s="356"/>
      <c r="DV103" s="357"/>
      <c r="DW103" s="423"/>
      <c r="DX103" s="358"/>
      <c r="DY103" s="356"/>
      <c r="DZ103" s="356"/>
      <c r="EA103" s="356"/>
      <c r="EB103" s="357"/>
      <c r="EC103" s="423"/>
      <c r="ED103" s="424"/>
    </row>
    <row r="104" spans="2:134" ht="12.6" customHeight="1" x14ac:dyDescent="0.25">
      <c r="B104" s="432"/>
      <c r="C104" s="429"/>
      <c r="D104" s="429"/>
      <c r="E104" s="429"/>
      <c r="F104" s="447"/>
      <c r="G104" s="450"/>
      <c r="H104" s="464"/>
      <c r="I104" s="464"/>
      <c r="J104" s="496"/>
      <c r="K104" s="447"/>
      <c r="L104" s="414"/>
      <c r="M104" s="455"/>
      <c r="N104" s="414"/>
      <c r="O104" s="414"/>
      <c r="P104" s="414"/>
      <c r="Q104" s="390"/>
      <c r="R104" s="385"/>
      <c r="S104" s="414"/>
      <c r="T104" s="415"/>
      <c r="U104" s="390"/>
      <c r="V104" s="385"/>
      <c r="W104" s="414"/>
      <c r="X104" s="292" t="s">
        <v>157</v>
      </c>
      <c r="Y104" s="293" t="s">
        <v>152</v>
      </c>
      <c r="Z104" s="294">
        <f>VLOOKUP($X104,vstupy!$B$18:$F$31,MATCH($Y104,vstupy!$B$17:$F$17,0),0)</f>
        <v>0</v>
      </c>
      <c r="AA104" s="295" t="s">
        <v>158</v>
      </c>
      <c r="AB104" s="294">
        <f>VLOOKUP($AA104,vstupy!$B$34:$C$36,2,FALSE)</f>
        <v>0</v>
      </c>
      <c r="AC104" s="294">
        <f t="shared" si="1271"/>
        <v>0</v>
      </c>
      <c r="AD104" s="442"/>
      <c r="AE104" s="436"/>
      <c r="AF104" s="358"/>
      <c r="AG104" s="382"/>
      <c r="AH104" s="382"/>
      <c r="AI104" s="382"/>
      <c r="AJ104" s="382"/>
      <c r="AK104" s="382"/>
      <c r="AL104" s="382"/>
      <c r="AM104" s="381"/>
      <c r="AN104" s="382"/>
      <c r="AO104" s="384"/>
      <c r="AP104" s="358"/>
      <c r="AQ104" s="356"/>
      <c r="AR104" s="356"/>
      <c r="AS104" s="356"/>
      <c r="AT104" s="356"/>
      <c r="AU104" s="356"/>
      <c r="AV104" s="356"/>
      <c r="AW104" s="356"/>
      <c r="AX104" s="356"/>
      <c r="AY104" s="356"/>
      <c r="AZ104" s="356"/>
      <c r="BA104" s="356"/>
      <c r="BB104" s="356"/>
      <c r="BC104" s="356"/>
      <c r="BD104" s="356"/>
      <c r="BE104" s="356"/>
      <c r="BF104" s="356"/>
      <c r="BG104" s="356"/>
      <c r="BH104" s="356"/>
      <c r="BI104" s="502"/>
      <c r="BJ104" s="355"/>
      <c r="BK104" s="358"/>
      <c r="BL104" s="356"/>
      <c r="BM104" s="356"/>
      <c r="BN104" s="356"/>
      <c r="BO104" s="356"/>
      <c r="BP104" s="356"/>
      <c r="BQ104" s="356"/>
      <c r="BR104" s="356"/>
      <c r="BS104" s="356"/>
      <c r="BT104" s="357"/>
      <c r="BU104" s="358"/>
      <c r="BV104" s="356"/>
      <c r="BW104" s="356"/>
      <c r="BX104" s="356"/>
      <c r="BY104" s="356"/>
      <c r="BZ104" s="356"/>
      <c r="CA104" s="356"/>
      <c r="CB104" s="356"/>
      <c r="CC104" s="356"/>
      <c r="CD104" s="357"/>
      <c r="CE104" s="395"/>
      <c r="CF104" s="358"/>
      <c r="CG104" s="356"/>
      <c r="CH104" s="356"/>
      <c r="CI104" s="356"/>
      <c r="CJ104" s="357"/>
      <c r="CK104" s="396"/>
      <c r="CL104" s="399"/>
      <c r="CM104" s="358"/>
      <c r="CN104" s="356"/>
      <c r="CO104" s="356"/>
      <c r="CP104" s="356"/>
      <c r="CQ104" s="356"/>
      <c r="CR104" s="356"/>
      <c r="CS104" s="356"/>
      <c r="CT104" s="356"/>
      <c r="CU104" s="356"/>
      <c r="CV104" s="357"/>
      <c r="CW104" s="355"/>
      <c r="CX104" s="355"/>
      <c r="CY104" s="358"/>
      <c r="CZ104" s="356"/>
      <c r="DA104" s="356"/>
      <c r="DB104" s="356"/>
      <c r="DC104" s="356"/>
      <c r="DD104" s="356"/>
      <c r="DE104" s="356"/>
      <c r="DF104" s="356"/>
      <c r="DG104" s="356"/>
      <c r="DH104" s="357"/>
      <c r="DI104" s="352"/>
      <c r="DJ104" s="352"/>
      <c r="DK104" s="393"/>
      <c r="DL104" s="393"/>
      <c r="DM104" s="393"/>
      <c r="DN104" s="393"/>
      <c r="DO104" s="393"/>
      <c r="DP104" s="393"/>
      <c r="DQ104" s="392"/>
      <c r="DR104" s="358"/>
      <c r="DS104" s="356"/>
      <c r="DT104" s="356"/>
      <c r="DU104" s="356"/>
      <c r="DV104" s="357"/>
      <c r="DW104" s="423"/>
      <c r="DX104" s="358"/>
      <c r="DY104" s="356"/>
      <c r="DZ104" s="356"/>
      <c r="EA104" s="356"/>
      <c r="EB104" s="357"/>
      <c r="EC104" s="423"/>
      <c r="ED104" s="424"/>
    </row>
    <row r="105" spans="2:134" ht="12.6" customHeight="1" x14ac:dyDescent="0.25">
      <c r="B105" s="433">
        <f t="shared" ref="B105" si="1795">B102+1</f>
        <v>33</v>
      </c>
      <c r="C105" s="428"/>
      <c r="D105" s="428"/>
      <c r="E105" s="428"/>
      <c r="F105" s="457" t="s">
        <v>212</v>
      </c>
      <c r="G105" s="449"/>
      <c r="H105" s="474" t="str">
        <f t="shared" ref="H105" si="1796">IF($F105="3e)  Skoršia transpozícia  - zavedenie transpozície pred termínom ktorý určuje smernica EÚ. "," ","")</f>
        <v/>
      </c>
      <c r="I105" s="474" t="str">
        <f t="shared" ref="I105" si="1797">IF($F105="3e)  Skoršia transpozícia  - zavedenie transpozície pred termínom ktorý určuje smernica EÚ. ",$H105,"NA")</f>
        <v>NA</v>
      </c>
      <c r="J105" s="491">
        <f>IF(I105&gt;12,1,I105/12)</f>
        <v>1</v>
      </c>
      <c r="K105" s="457"/>
      <c r="L105" s="413"/>
      <c r="M105" s="456">
        <f>IF(L105="N",0,L105)</f>
        <v>0</v>
      </c>
      <c r="N105" s="413" t="s">
        <v>212</v>
      </c>
      <c r="O105" s="413"/>
      <c r="P105" s="413"/>
      <c r="Q105" s="391" t="s">
        <v>36</v>
      </c>
      <c r="R105" s="386">
        <f>VLOOKUP(Q105,vstupy!$B$3:$C$15,2,FALSE)</f>
        <v>0</v>
      </c>
      <c r="S105" s="413"/>
      <c r="T105" s="416"/>
      <c r="U105" s="391" t="s">
        <v>36</v>
      </c>
      <c r="V105" s="386">
        <f>VLOOKUP(U105,vstupy!$B$3:$C$15,2,FALSE)</f>
        <v>0</v>
      </c>
      <c r="W105" s="413"/>
      <c r="X105" s="174" t="s">
        <v>157</v>
      </c>
      <c r="Y105" s="188" t="s">
        <v>152</v>
      </c>
      <c r="Z105" s="185">
        <f>VLOOKUP($X105,vstupy!$B$18:$F$31,MATCH($Y105,vstupy!$B$17:$F$17,0),0)</f>
        <v>0</v>
      </c>
      <c r="AA105" s="121" t="s">
        <v>158</v>
      </c>
      <c r="AB105" s="185">
        <f>VLOOKUP($AA105,vstupy!$B$34:$C$36,2,FALSE)</f>
        <v>0</v>
      </c>
      <c r="AC105" s="185">
        <f t="shared" si="1271"/>
        <v>0</v>
      </c>
      <c r="AD105" s="465" t="s">
        <v>36</v>
      </c>
      <c r="AE105" s="434">
        <f>VLOOKUP(AD105,vstupy!$B$3:$C$15,2,FALSE)</f>
        <v>0</v>
      </c>
      <c r="AF105" s="437" t="str">
        <f>IFERROR(IF(M105=0,"N",O105/L105*J105),0)</f>
        <v>N</v>
      </c>
      <c r="AG105" s="382">
        <f>O105*J105</f>
        <v>0</v>
      </c>
      <c r="AH105" s="394">
        <f t="shared" ref="AH105" si="1798">P105*R105*J105</f>
        <v>0</v>
      </c>
      <c r="AI105" s="381">
        <f t="shared" ref="AI105" si="1799">IFERROR(AH105*M105,0)</f>
        <v>0</v>
      </c>
      <c r="AJ105" s="394" t="str">
        <f t="shared" si="1393"/>
        <v>N</v>
      </c>
      <c r="AK105" s="382">
        <f t="shared" ref="AK105" si="1800">S105*J105</f>
        <v>0</v>
      </c>
      <c r="AL105" s="382">
        <f>T105*V105*J105</f>
        <v>0</v>
      </c>
      <c r="AM105" s="387">
        <f t="shared" ref="AM105" si="1801">IFERROR(AL105*M105,0)</f>
        <v>0</v>
      </c>
      <c r="AN105" s="381">
        <f t="shared" ref="AN105" si="1802">IF(W105&gt;0,IF(AE105&gt;0,($G$5/160)*(W105/60)*AE105*J105,0),IF(AE105&gt;0,($G$5/160)*((AC105+AC106+AC107)/60)*AE105*J105,0))</f>
        <v>0</v>
      </c>
      <c r="AO105" s="384">
        <f>IFERROR(AN105*M105,0)</f>
        <v>0</v>
      </c>
      <c r="AP105" s="358">
        <f t="shared" ref="AP105" si="1803">IF($N105="In (zvyšuje náklady)",AF105,0)</f>
        <v>0</v>
      </c>
      <c r="AQ105" s="356">
        <f t="shared" ref="AQ105" si="1804">IF($N105="In (zvyšuje náklady)",AG105,0)</f>
        <v>0</v>
      </c>
      <c r="AR105" s="356">
        <f t="shared" ref="AR105" si="1805">IF($N105="In (zvyšuje náklady)",AH105,0)</f>
        <v>0</v>
      </c>
      <c r="AS105" s="356">
        <f t="shared" ref="AS105" si="1806">IF($N105="In (zvyšuje náklady)",AI105,0)</f>
        <v>0</v>
      </c>
      <c r="AT105" s="356">
        <f t="shared" ref="AT105" si="1807">IF($N105="In (zvyšuje náklady)",AJ105,0)</f>
        <v>0</v>
      </c>
      <c r="AU105" s="356">
        <f t="shared" ref="AU105" si="1808">IF($N105="In (zvyšuje náklady)",AK105,0)</f>
        <v>0</v>
      </c>
      <c r="AV105" s="356">
        <f t="shared" ref="AV105" si="1809">IF($N105="In (zvyšuje náklady)",AL105,0)</f>
        <v>0</v>
      </c>
      <c r="AW105" s="356">
        <f t="shared" ref="AW105" si="1810">IF($N105="In (zvyšuje náklady)",AM105,0)</f>
        <v>0</v>
      </c>
      <c r="AX105" s="356">
        <f t="shared" ref="AX105" si="1811">IF($N105="In (zvyšuje náklady)",AN105,0)</f>
        <v>0</v>
      </c>
      <c r="AY105" s="356">
        <f t="shared" ref="AY105" si="1812">IF($N105="In (zvyšuje náklady)",AO105,0)</f>
        <v>0</v>
      </c>
      <c r="AZ105" s="356" t="str">
        <f t="shared" ref="AZ105" si="1813">IF($N105="Out (znižuje náklady)",AF105,"0")</f>
        <v>0</v>
      </c>
      <c r="BA105" s="356" t="str">
        <f t="shared" ref="BA105" si="1814">IF($N105="Out (znižuje náklady)",AG105,"0")</f>
        <v>0</v>
      </c>
      <c r="BB105" s="356" t="str">
        <f t="shared" ref="BB105" si="1815">IF($N105="Out (znižuje náklady)",AH105,"0")</f>
        <v>0</v>
      </c>
      <c r="BC105" s="356" t="str">
        <f t="shared" ref="BC105" si="1816">IF($N105="Out (znižuje náklady)",AI105,"0")</f>
        <v>0</v>
      </c>
      <c r="BD105" s="356" t="str">
        <f t="shared" ref="BD105" si="1817">IF($N105="Out (znižuje náklady)",AJ105,"0")</f>
        <v>0</v>
      </c>
      <c r="BE105" s="356" t="str">
        <f t="shared" ref="BE105" si="1818">IF($N105="Out (znižuje náklady)",AK105,"0")</f>
        <v>0</v>
      </c>
      <c r="BF105" s="356" t="str">
        <f t="shared" ref="BF105" si="1819">IF($N105="Out (znižuje náklady)",AL105,"0")</f>
        <v>0</v>
      </c>
      <c r="BG105" s="356" t="str">
        <f t="shared" ref="BG105" si="1820">IF($N105="Out (znižuje náklady)",AM105,"0")</f>
        <v>0</v>
      </c>
      <c r="BH105" s="356" t="str">
        <f t="shared" ref="BH105" si="1821">IF($N105="Out (znižuje náklady)",AN105,"0")</f>
        <v>0</v>
      </c>
      <c r="BI105" s="502" t="str">
        <f t="shared" ref="BI105" si="1822">IF($N105="Out (znižuje náklady)",AO105,"0")</f>
        <v>0</v>
      </c>
      <c r="BJ105" s="355">
        <f>IF(F105=vstupy!$B$47,0,1)</f>
        <v>1</v>
      </c>
      <c r="BK105" s="358">
        <f t="shared" ref="BK105" si="1823">$BJ105*AP105</f>
        <v>0</v>
      </c>
      <c r="BL105" s="356">
        <f t="shared" ref="BL105" si="1824">$BJ105*AQ105</f>
        <v>0</v>
      </c>
      <c r="BM105" s="356">
        <f t="shared" ref="BM105" si="1825">$BJ105*AR105</f>
        <v>0</v>
      </c>
      <c r="BN105" s="356">
        <f t="shared" ref="BN105" si="1826">$BJ105*AS105</f>
        <v>0</v>
      </c>
      <c r="BO105" s="356">
        <f t="shared" ref="BO105" si="1827">$BJ105*AT105</f>
        <v>0</v>
      </c>
      <c r="BP105" s="356">
        <f t="shared" ref="BP105" si="1828">$BJ105*AU105</f>
        <v>0</v>
      </c>
      <c r="BQ105" s="356">
        <f t="shared" ref="BQ105" si="1829">$BJ105*AV105</f>
        <v>0</v>
      </c>
      <c r="BR105" s="356">
        <f t="shared" ref="BR105" si="1830">$BJ105*AW105</f>
        <v>0</v>
      </c>
      <c r="BS105" s="356">
        <f t="shared" ref="BS105" si="1831">$BJ105*AX105</f>
        <v>0</v>
      </c>
      <c r="BT105" s="357">
        <f t="shared" ref="BT105" si="1832">$BJ105*AY105</f>
        <v>0</v>
      </c>
      <c r="BU105" s="358">
        <f t="shared" ref="BU105" si="1833">$BJ105*AZ105</f>
        <v>0</v>
      </c>
      <c r="BV105" s="356">
        <f t="shared" ref="BV105" si="1834">$BJ105*BA105</f>
        <v>0</v>
      </c>
      <c r="BW105" s="356">
        <f t="shared" ref="BW105" si="1835">$BJ105*BB105</f>
        <v>0</v>
      </c>
      <c r="BX105" s="356">
        <f t="shared" ref="BX105" si="1836">$BJ105*BC105</f>
        <v>0</v>
      </c>
      <c r="BY105" s="356">
        <f t="shared" ref="BY105" si="1837">$BJ105*BD105</f>
        <v>0</v>
      </c>
      <c r="BZ105" s="356">
        <f t="shared" ref="BZ105" si="1838">$BJ105*BE105</f>
        <v>0</v>
      </c>
      <c r="CA105" s="356">
        <f t="shared" ref="CA105" si="1839">$BJ105*BF105</f>
        <v>0</v>
      </c>
      <c r="CB105" s="356">
        <f t="shared" ref="CB105" si="1840">$BJ105*BG105</f>
        <v>0</v>
      </c>
      <c r="CC105" s="356">
        <f t="shared" ref="CC105" si="1841">$BJ105*BH105</f>
        <v>0</v>
      </c>
      <c r="CD105" s="357">
        <f t="shared" ref="CD105" si="1842">$BJ105*BI105</f>
        <v>0</v>
      </c>
      <c r="CE105" s="395">
        <f>IF(N105="Nemení sa",1,0)</f>
        <v>0</v>
      </c>
      <c r="CF105" s="358">
        <f>AG105*$CE105</f>
        <v>0</v>
      </c>
      <c r="CG105" s="356">
        <f>AI105*$CE105</f>
        <v>0</v>
      </c>
      <c r="CH105" s="356">
        <f>AK105*$CE105</f>
        <v>0</v>
      </c>
      <c r="CI105" s="356">
        <f>AM105*$CE105</f>
        <v>0</v>
      </c>
      <c r="CJ105" s="357">
        <f>AO105*$CE105</f>
        <v>0</v>
      </c>
      <c r="CK105" s="396">
        <f t="shared" ref="CK105" si="1843">SUM(CF105:CJ107)</f>
        <v>0</v>
      </c>
      <c r="CL105" s="397">
        <f>IF(F105=vstupy!B$42,"1",0)</f>
        <v>0</v>
      </c>
      <c r="CM105" s="358">
        <f t="shared" ref="CM105:CV105" si="1844">IF($CL105="1",AP105,0)</f>
        <v>0</v>
      </c>
      <c r="CN105" s="356">
        <f t="shared" si="1844"/>
        <v>0</v>
      </c>
      <c r="CO105" s="356">
        <f t="shared" si="1844"/>
        <v>0</v>
      </c>
      <c r="CP105" s="356">
        <f t="shared" si="1844"/>
        <v>0</v>
      </c>
      <c r="CQ105" s="356">
        <f t="shared" si="1844"/>
        <v>0</v>
      </c>
      <c r="CR105" s="356">
        <f t="shared" si="1844"/>
        <v>0</v>
      </c>
      <c r="CS105" s="356">
        <f t="shared" si="1844"/>
        <v>0</v>
      </c>
      <c r="CT105" s="356">
        <f t="shared" si="1844"/>
        <v>0</v>
      </c>
      <c r="CU105" s="356">
        <f t="shared" si="1844"/>
        <v>0</v>
      </c>
      <c r="CV105" s="357">
        <f t="shared" si="1844"/>
        <v>0</v>
      </c>
      <c r="CW105" s="355">
        <f>CP105+CT105+CV105</f>
        <v>0</v>
      </c>
      <c r="CX105" s="355">
        <f t="shared" ref="CX105" si="1845">CN105+CR105</f>
        <v>0</v>
      </c>
      <c r="CY105" s="358">
        <f t="shared" ref="CY105:DH105" si="1846">IF($CL105="1",AZ105,0)</f>
        <v>0</v>
      </c>
      <c r="CZ105" s="356">
        <f t="shared" si="1846"/>
        <v>0</v>
      </c>
      <c r="DA105" s="356">
        <f t="shared" si="1846"/>
        <v>0</v>
      </c>
      <c r="DB105" s="356">
        <f t="shared" si="1846"/>
        <v>0</v>
      </c>
      <c r="DC105" s="356">
        <f t="shared" si="1846"/>
        <v>0</v>
      </c>
      <c r="DD105" s="356">
        <f t="shared" si="1846"/>
        <v>0</v>
      </c>
      <c r="DE105" s="356">
        <f t="shared" si="1846"/>
        <v>0</v>
      </c>
      <c r="DF105" s="356">
        <f t="shared" si="1846"/>
        <v>0</v>
      </c>
      <c r="DG105" s="356">
        <f t="shared" si="1846"/>
        <v>0</v>
      </c>
      <c r="DH105" s="357">
        <f t="shared" si="1846"/>
        <v>0</v>
      </c>
      <c r="DI105" s="352">
        <f>DB105+DF105+DH105</f>
        <v>0</v>
      </c>
      <c r="DJ105" s="352">
        <f t="shared" ref="DJ105" si="1847">CZ105+DD105</f>
        <v>0</v>
      </c>
      <c r="DK105" s="393">
        <f>IF(CE105=0,1,0)</f>
        <v>1</v>
      </c>
      <c r="DL105" s="393">
        <f>IFERROR(IF($AF105="N",AH105+AJ105+AL105+AN105,AF105+AH105+AJ105+AL105+AN105),0)*$DK105</f>
        <v>0</v>
      </c>
      <c r="DM105" s="393">
        <f>(AG105+AI105+AK105+AM105+AO105)*$DK105</f>
        <v>0</v>
      </c>
      <c r="DN105" s="393">
        <f>AS105+AW105+AY105-CW105</f>
        <v>0</v>
      </c>
      <c r="DO105" s="393">
        <f>BC105+BG105+BI105-DI105</f>
        <v>0</v>
      </c>
      <c r="DP105" s="393">
        <f>DN105+DO105</f>
        <v>0</v>
      </c>
      <c r="DQ105" s="392" t="str">
        <f>IF(OR(F105=vstupy!B$40,F105=vstupy!B$41,F105=vstupy!B$42,),"0","1")</f>
        <v>0</v>
      </c>
      <c r="DR105" s="358">
        <f>IF($DQ105="1",AQ105,"0")+CF105</f>
        <v>0</v>
      </c>
      <c r="DS105" s="356">
        <f>IF($DQ105="1",AS105,"0")+CG105</f>
        <v>0</v>
      </c>
      <c r="DT105" s="356">
        <f>IF($DQ105="1",AU105,"0")+CH105</f>
        <v>0</v>
      </c>
      <c r="DU105" s="356">
        <f>IF($DQ105="1",AW105,"0")+CI105</f>
        <v>0</v>
      </c>
      <c r="DV105" s="357">
        <f>IF($DQ105="1",AY105,"0")+CJ105</f>
        <v>0</v>
      </c>
      <c r="DW105" s="423">
        <f t="shared" ref="DW105" si="1848">SUM(DR105:DV107)</f>
        <v>0</v>
      </c>
      <c r="DX105" s="358" t="str">
        <f t="shared" ref="DX105" si="1849">IF($DQ105="1",BA105,"0")</f>
        <v>0</v>
      </c>
      <c r="DY105" s="356" t="str">
        <f t="shared" ref="DY105" si="1850">IF($DQ105="1",BC105,"0")</f>
        <v>0</v>
      </c>
      <c r="DZ105" s="356" t="str">
        <f t="shared" ref="DZ105" si="1851">IF($DQ105="1",BE105,"0")</f>
        <v>0</v>
      </c>
      <c r="EA105" s="356" t="str">
        <f>IF($DQ105="1",BG105,"0")</f>
        <v>0</v>
      </c>
      <c r="EB105" s="357" t="str">
        <f>IF($DQ105="1",BI105,"0")</f>
        <v>0</v>
      </c>
      <c r="EC105" s="423">
        <f t="shared" ref="EC105" si="1852">SUM(DX105:EB107)</f>
        <v>0</v>
      </c>
      <c r="ED105" s="424">
        <f>EC105+DW105</f>
        <v>0</v>
      </c>
    </row>
    <row r="106" spans="2:134" ht="12.6" customHeight="1" x14ac:dyDescent="0.25">
      <c r="B106" s="433"/>
      <c r="C106" s="428"/>
      <c r="D106" s="428"/>
      <c r="E106" s="428"/>
      <c r="F106" s="458"/>
      <c r="G106" s="449"/>
      <c r="H106" s="475"/>
      <c r="I106" s="475"/>
      <c r="J106" s="492"/>
      <c r="K106" s="458"/>
      <c r="L106" s="413"/>
      <c r="M106" s="456"/>
      <c r="N106" s="413"/>
      <c r="O106" s="413"/>
      <c r="P106" s="413"/>
      <c r="Q106" s="391"/>
      <c r="R106" s="386"/>
      <c r="S106" s="413"/>
      <c r="T106" s="416"/>
      <c r="U106" s="391"/>
      <c r="V106" s="386"/>
      <c r="W106" s="413"/>
      <c r="X106" s="174" t="s">
        <v>157</v>
      </c>
      <c r="Y106" s="188" t="s">
        <v>152</v>
      </c>
      <c r="Z106" s="185">
        <f>VLOOKUP($X106,vstupy!$B$18:$F$31,MATCH($Y106,vstupy!$B$17:$F$17,0),0)</f>
        <v>0</v>
      </c>
      <c r="AA106" s="121" t="s">
        <v>158</v>
      </c>
      <c r="AB106" s="185">
        <f>VLOOKUP($AA106,vstupy!$B$34:$C$36,2,FALSE)</f>
        <v>0</v>
      </c>
      <c r="AC106" s="185">
        <f t="shared" si="1271"/>
        <v>0</v>
      </c>
      <c r="AD106" s="466"/>
      <c r="AE106" s="435"/>
      <c r="AF106" s="358"/>
      <c r="AG106" s="382"/>
      <c r="AH106" s="382"/>
      <c r="AI106" s="382"/>
      <c r="AJ106" s="382"/>
      <c r="AK106" s="382"/>
      <c r="AL106" s="382"/>
      <c r="AM106" s="389"/>
      <c r="AN106" s="382"/>
      <c r="AO106" s="384"/>
      <c r="AP106" s="358"/>
      <c r="AQ106" s="356"/>
      <c r="AR106" s="356"/>
      <c r="AS106" s="356"/>
      <c r="AT106" s="356"/>
      <c r="AU106" s="356"/>
      <c r="AV106" s="356"/>
      <c r="AW106" s="356"/>
      <c r="AX106" s="356"/>
      <c r="AY106" s="356"/>
      <c r="AZ106" s="356"/>
      <c r="BA106" s="356"/>
      <c r="BB106" s="356"/>
      <c r="BC106" s="356"/>
      <c r="BD106" s="356"/>
      <c r="BE106" s="356"/>
      <c r="BF106" s="356"/>
      <c r="BG106" s="356"/>
      <c r="BH106" s="356"/>
      <c r="BI106" s="502"/>
      <c r="BJ106" s="355"/>
      <c r="BK106" s="358"/>
      <c r="BL106" s="356"/>
      <c r="BM106" s="356"/>
      <c r="BN106" s="356"/>
      <c r="BO106" s="356"/>
      <c r="BP106" s="356"/>
      <c r="BQ106" s="356"/>
      <c r="BR106" s="356"/>
      <c r="BS106" s="356"/>
      <c r="BT106" s="357"/>
      <c r="BU106" s="358"/>
      <c r="BV106" s="356"/>
      <c r="BW106" s="356"/>
      <c r="BX106" s="356"/>
      <c r="BY106" s="356"/>
      <c r="BZ106" s="356"/>
      <c r="CA106" s="356"/>
      <c r="CB106" s="356"/>
      <c r="CC106" s="356"/>
      <c r="CD106" s="357"/>
      <c r="CE106" s="395"/>
      <c r="CF106" s="358"/>
      <c r="CG106" s="356"/>
      <c r="CH106" s="356"/>
      <c r="CI106" s="356"/>
      <c r="CJ106" s="357"/>
      <c r="CK106" s="396"/>
      <c r="CL106" s="398"/>
      <c r="CM106" s="358"/>
      <c r="CN106" s="356"/>
      <c r="CO106" s="356"/>
      <c r="CP106" s="356"/>
      <c r="CQ106" s="356"/>
      <c r="CR106" s="356"/>
      <c r="CS106" s="356"/>
      <c r="CT106" s="356"/>
      <c r="CU106" s="356"/>
      <c r="CV106" s="357"/>
      <c r="CW106" s="355"/>
      <c r="CX106" s="355"/>
      <c r="CY106" s="358"/>
      <c r="CZ106" s="356"/>
      <c r="DA106" s="356"/>
      <c r="DB106" s="356"/>
      <c r="DC106" s="356"/>
      <c r="DD106" s="356"/>
      <c r="DE106" s="356"/>
      <c r="DF106" s="356"/>
      <c r="DG106" s="356"/>
      <c r="DH106" s="357"/>
      <c r="DI106" s="352"/>
      <c r="DJ106" s="352"/>
      <c r="DK106" s="393"/>
      <c r="DL106" s="393"/>
      <c r="DM106" s="393"/>
      <c r="DN106" s="393"/>
      <c r="DO106" s="393"/>
      <c r="DP106" s="393"/>
      <c r="DQ106" s="392"/>
      <c r="DR106" s="358"/>
      <c r="DS106" s="356"/>
      <c r="DT106" s="356"/>
      <c r="DU106" s="356"/>
      <c r="DV106" s="357"/>
      <c r="DW106" s="423"/>
      <c r="DX106" s="358"/>
      <c r="DY106" s="356"/>
      <c r="DZ106" s="356"/>
      <c r="EA106" s="356"/>
      <c r="EB106" s="357"/>
      <c r="EC106" s="423"/>
      <c r="ED106" s="424"/>
    </row>
    <row r="107" spans="2:134" ht="12.6" customHeight="1" x14ac:dyDescent="0.25">
      <c r="B107" s="433"/>
      <c r="C107" s="428"/>
      <c r="D107" s="428"/>
      <c r="E107" s="428"/>
      <c r="F107" s="459"/>
      <c r="G107" s="449"/>
      <c r="H107" s="476"/>
      <c r="I107" s="476"/>
      <c r="J107" s="493"/>
      <c r="K107" s="459"/>
      <c r="L107" s="413"/>
      <c r="M107" s="456"/>
      <c r="N107" s="413"/>
      <c r="O107" s="413"/>
      <c r="P107" s="413"/>
      <c r="Q107" s="391"/>
      <c r="R107" s="386"/>
      <c r="S107" s="413"/>
      <c r="T107" s="416"/>
      <c r="U107" s="391"/>
      <c r="V107" s="386"/>
      <c r="W107" s="413"/>
      <c r="X107" s="174" t="s">
        <v>157</v>
      </c>
      <c r="Y107" s="188" t="s">
        <v>152</v>
      </c>
      <c r="Z107" s="185">
        <f>VLOOKUP($X107,vstupy!$B$18:$F$31,MATCH($Y107,vstupy!$B$17:$F$17,0),0)</f>
        <v>0</v>
      </c>
      <c r="AA107" s="121" t="s">
        <v>158</v>
      </c>
      <c r="AB107" s="185">
        <f>VLOOKUP($AA107,vstupy!$B$34:$C$36,2,FALSE)</f>
        <v>0</v>
      </c>
      <c r="AC107" s="185">
        <f t="shared" si="1271"/>
        <v>0</v>
      </c>
      <c r="AD107" s="467"/>
      <c r="AE107" s="436"/>
      <c r="AF107" s="358"/>
      <c r="AG107" s="382"/>
      <c r="AH107" s="382"/>
      <c r="AI107" s="382"/>
      <c r="AJ107" s="382"/>
      <c r="AK107" s="382"/>
      <c r="AL107" s="382"/>
      <c r="AM107" s="381"/>
      <c r="AN107" s="382"/>
      <c r="AO107" s="384"/>
      <c r="AP107" s="358"/>
      <c r="AQ107" s="356"/>
      <c r="AR107" s="356"/>
      <c r="AS107" s="356"/>
      <c r="AT107" s="356"/>
      <c r="AU107" s="356"/>
      <c r="AV107" s="356"/>
      <c r="AW107" s="356"/>
      <c r="AX107" s="356"/>
      <c r="AY107" s="356"/>
      <c r="AZ107" s="356"/>
      <c r="BA107" s="356"/>
      <c r="BB107" s="356"/>
      <c r="BC107" s="356"/>
      <c r="BD107" s="356"/>
      <c r="BE107" s="356"/>
      <c r="BF107" s="356"/>
      <c r="BG107" s="356"/>
      <c r="BH107" s="356"/>
      <c r="BI107" s="502"/>
      <c r="BJ107" s="355"/>
      <c r="BK107" s="358"/>
      <c r="BL107" s="356"/>
      <c r="BM107" s="356"/>
      <c r="BN107" s="356"/>
      <c r="BO107" s="356"/>
      <c r="BP107" s="356"/>
      <c r="BQ107" s="356"/>
      <c r="BR107" s="356"/>
      <c r="BS107" s="356"/>
      <c r="BT107" s="357"/>
      <c r="BU107" s="358"/>
      <c r="BV107" s="356"/>
      <c r="BW107" s="356"/>
      <c r="BX107" s="356"/>
      <c r="BY107" s="356"/>
      <c r="BZ107" s="356"/>
      <c r="CA107" s="356"/>
      <c r="CB107" s="356"/>
      <c r="CC107" s="356"/>
      <c r="CD107" s="357"/>
      <c r="CE107" s="395"/>
      <c r="CF107" s="358"/>
      <c r="CG107" s="356"/>
      <c r="CH107" s="356"/>
      <c r="CI107" s="356"/>
      <c r="CJ107" s="357"/>
      <c r="CK107" s="396"/>
      <c r="CL107" s="399"/>
      <c r="CM107" s="358"/>
      <c r="CN107" s="356"/>
      <c r="CO107" s="356"/>
      <c r="CP107" s="356"/>
      <c r="CQ107" s="356"/>
      <c r="CR107" s="356"/>
      <c r="CS107" s="356"/>
      <c r="CT107" s="356"/>
      <c r="CU107" s="356"/>
      <c r="CV107" s="357"/>
      <c r="CW107" s="355"/>
      <c r="CX107" s="355"/>
      <c r="CY107" s="358"/>
      <c r="CZ107" s="356"/>
      <c r="DA107" s="356"/>
      <c r="DB107" s="356"/>
      <c r="DC107" s="356"/>
      <c r="DD107" s="356"/>
      <c r="DE107" s="356"/>
      <c r="DF107" s="356"/>
      <c r="DG107" s="356"/>
      <c r="DH107" s="357"/>
      <c r="DI107" s="352"/>
      <c r="DJ107" s="352"/>
      <c r="DK107" s="393"/>
      <c r="DL107" s="393"/>
      <c r="DM107" s="393"/>
      <c r="DN107" s="393"/>
      <c r="DO107" s="393"/>
      <c r="DP107" s="393"/>
      <c r="DQ107" s="392"/>
      <c r="DR107" s="358"/>
      <c r="DS107" s="356"/>
      <c r="DT107" s="356"/>
      <c r="DU107" s="356"/>
      <c r="DV107" s="357"/>
      <c r="DW107" s="423"/>
      <c r="DX107" s="358"/>
      <c r="DY107" s="356"/>
      <c r="DZ107" s="356"/>
      <c r="EA107" s="356"/>
      <c r="EB107" s="357"/>
      <c r="EC107" s="423"/>
      <c r="ED107" s="424"/>
    </row>
    <row r="108" spans="2:134" ht="12.6" customHeight="1" x14ac:dyDescent="0.25">
      <c r="B108" s="432">
        <f t="shared" ref="B108" si="1853">B105+1</f>
        <v>34</v>
      </c>
      <c r="C108" s="429"/>
      <c r="D108" s="429"/>
      <c r="E108" s="429"/>
      <c r="F108" s="445" t="s">
        <v>212</v>
      </c>
      <c r="G108" s="450"/>
      <c r="H108" s="462" t="str">
        <f t="shared" ref="H108" si="1854">IF($F108="3e)  Skoršia transpozícia  - zavedenie transpozície pred termínom ktorý určuje smernica EÚ. "," ","")</f>
        <v/>
      </c>
      <c r="I108" s="462" t="str">
        <f t="shared" ref="I108" si="1855">IF($F108="3e)  Skoršia transpozícia  - zavedenie transpozície pred termínom ktorý určuje smernica EÚ. ",$H108,"NA")</f>
        <v>NA</v>
      </c>
      <c r="J108" s="494">
        <f>IF(I108&gt;12,1,I108/12)</f>
        <v>1</v>
      </c>
      <c r="K108" s="445"/>
      <c r="L108" s="414"/>
      <c r="M108" s="455">
        <f>IF(L108="N",0,L108)</f>
        <v>0</v>
      </c>
      <c r="N108" s="414" t="s">
        <v>212</v>
      </c>
      <c r="O108" s="414"/>
      <c r="P108" s="414"/>
      <c r="Q108" s="390" t="s">
        <v>36</v>
      </c>
      <c r="R108" s="385">
        <f>VLOOKUP(Q108,vstupy!$B$3:$C$15,2,FALSE)</f>
        <v>0</v>
      </c>
      <c r="S108" s="414"/>
      <c r="T108" s="415"/>
      <c r="U108" s="390" t="s">
        <v>36</v>
      </c>
      <c r="V108" s="385">
        <f>VLOOKUP(U108,vstupy!$B$3:$C$15,2,FALSE)</f>
        <v>0</v>
      </c>
      <c r="W108" s="414"/>
      <c r="X108" s="292" t="s">
        <v>157</v>
      </c>
      <c r="Y108" s="293" t="s">
        <v>152</v>
      </c>
      <c r="Z108" s="294">
        <f>VLOOKUP($X108,vstupy!$B$18:$F$31,MATCH($Y108,vstupy!$B$17:$F$17,0),0)</f>
        <v>0</v>
      </c>
      <c r="AA108" s="295" t="s">
        <v>158</v>
      </c>
      <c r="AB108" s="294">
        <f>VLOOKUP($AA108,vstupy!$B$34:$C$36,2,FALSE)</f>
        <v>0</v>
      </c>
      <c r="AC108" s="294">
        <f t="shared" si="1271"/>
        <v>0</v>
      </c>
      <c r="AD108" s="440" t="s">
        <v>36</v>
      </c>
      <c r="AE108" s="434">
        <f>VLOOKUP(AD108,vstupy!$B$3:$C$15,2,FALSE)</f>
        <v>0</v>
      </c>
      <c r="AF108" s="437" t="str">
        <f>IFERROR(IF(M108=0,"N",O108/L108*J108),0)</f>
        <v>N</v>
      </c>
      <c r="AG108" s="382">
        <f>O108*J108</f>
        <v>0</v>
      </c>
      <c r="AH108" s="394">
        <f t="shared" ref="AH108" si="1856">P108*R108*J108</f>
        <v>0</v>
      </c>
      <c r="AI108" s="381">
        <f t="shared" ref="AI108" si="1857">IFERROR(AH108*M108,0)</f>
        <v>0</v>
      </c>
      <c r="AJ108" s="394" t="str">
        <f t="shared" si="1393"/>
        <v>N</v>
      </c>
      <c r="AK108" s="382">
        <f t="shared" ref="AK108" si="1858">S108*J108</f>
        <v>0</v>
      </c>
      <c r="AL108" s="382">
        <f>T108*V108*J108</f>
        <v>0</v>
      </c>
      <c r="AM108" s="387">
        <f t="shared" ref="AM108" si="1859">IFERROR(AL108*M108,0)</f>
        <v>0</v>
      </c>
      <c r="AN108" s="381">
        <f t="shared" ref="AN108" si="1860">IF(W108&gt;0,IF(AE108&gt;0,($G$5/160)*(W108/60)*AE108*J108,0),IF(AE108&gt;0,($G$5/160)*((AC108+AC109+AC110)/60)*AE108*J108,0))</f>
        <v>0</v>
      </c>
      <c r="AO108" s="384">
        <f>IFERROR(AN108*M108,0)</f>
        <v>0</v>
      </c>
      <c r="AP108" s="358">
        <f t="shared" ref="AP108" si="1861">IF($N108="In (zvyšuje náklady)",AF108,0)</f>
        <v>0</v>
      </c>
      <c r="AQ108" s="356">
        <f t="shared" ref="AQ108" si="1862">IF($N108="In (zvyšuje náklady)",AG108,0)</f>
        <v>0</v>
      </c>
      <c r="AR108" s="356">
        <f t="shared" ref="AR108" si="1863">IF($N108="In (zvyšuje náklady)",AH108,0)</f>
        <v>0</v>
      </c>
      <c r="AS108" s="356">
        <f t="shared" ref="AS108" si="1864">IF($N108="In (zvyšuje náklady)",AI108,0)</f>
        <v>0</v>
      </c>
      <c r="AT108" s="356">
        <f t="shared" ref="AT108" si="1865">IF($N108="In (zvyšuje náklady)",AJ108,0)</f>
        <v>0</v>
      </c>
      <c r="AU108" s="356">
        <f t="shared" ref="AU108" si="1866">IF($N108="In (zvyšuje náklady)",AK108,0)</f>
        <v>0</v>
      </c>
      <c r="AV108" s="356">
        <f t="shared" ref="AV108" si="1867">IF($N108="In (zvyšuje náklady)",AL108,0)</f>
        <v>0</v>
      </c>
      <c r="AW108" s="356">
        <f t="shared" ref="AW108" si="1868">IF($N108="In (zvyšuje náklady)",AM108,0)</f>
        <v>0</v>
      </c>
      <c r="AX108" s="356">
        <f t="shared" ref="AX108" si="1869">IF($N108="In (zvyšuje náklady)",AN108,0)</f>
        <v>0</v>
      </c>
      <c r="AY108" s="356">
        <f t="shared" ref="AY108" si="1870">IF($N108="In (zvyšuje náklady)",AO108,0)</f>
        <v>0</v>
      </c>
      <c r="AZ108" s="356" t="str">
        <f t="shared" ref="AZ108" si="1871">IF($N108="Out (znižuje náklady)",AF108,"0")</f>
        <v>0</v>
      </c>
      <c r="BA108" s="356" t="str">
        <f t="shared" ref="BA108" si="1872">IF($N108="Out (znižuje náklady)",AG108,"0")</f>
        <v>0</v>
      </c>
      <c r="BB108" s="356" t="str">
        <f t="shared" ref="BB108" si="1873">IF($N108="Out (znižuje náklady)",AH108,"0")</f>
        <v>0</v>
      </c>
      <c r="BC108" s="356" t="str">
        <f t="shared" ref="BC108" si="1874">IF($N108="Out (znižuje náklady)",AI108,"0")</f>
        <v>0</v>
      </c>
      <c r="BD108" s="356" t="str">
        <f t="shared" ref="BD108" si="1875">IF($N108="Out (znižuje náklady)",AJ108,"0")</f>
        <v>0</v>
      </c>
      <c r="BE108" s="356" t="str">
        <f t="shared" ref="BE108" si="1876">IF($N108="Out (znižuje náklady)",AK108,"0")</f>
        <v>0</v>
      </c>
      <c r="BF108" s="356" t="str">
        <f t="shared" ref="BF108" si="1877">IF($N108="Out (znižuje náklady)",AL108,"0")</f>
        <v>0</v>
      </c>
      <c r="BG108" s="356" t="str">
        <f t="shared" ref="BG108" si="1878">IF($N108="Out (znižuje náklady)",AM108,"0")</f>
        <v>0</v>
      </c>
      <c r="BH108" s="356" t="str">
        <f t="shared" ref="BH108" si="1879">IF($N108="Out (znižuje náklady)",AN108,"0")</f>
        <v>0</v>
      </c>
      <c r="BI108" s="502" t="str">
        <f t="shared" ref="BI108" si="1880">IF($N108="Out (znižuje náklady)",AO108,"0")</f>
        <v>0</v>
      </c>
      <c r="BJ108" s="355">
        <f>IF(F108=vstupy!$B$47,0,1)</f>
        <v>1</v>
      </c>
      <c r="BK108" s="358">
        <f t="shared" ref="BK108" si="1881">$BJ108*AP108</f>
        <v>0</v>
      </c>
      <c r="BL108" s="356">
        <f t="shared" ref="BL108" si="1882">$BJ108*AQ108</f>
        <v>0</v>
      </c>
      <c r="BM108" s="356">
        <f t="shared" ref="BM108" si="1883">$BJ108*AR108</f>
        <v>0</v>
      </c>
      <c r="BN108" s="356">
        <f t="shared" ref="BN108" si="1884">$BJ108*AS108</f>
        <v>0</v>
      </c>
      <c r="BO108" s="356">
        <f t="shared" ref="BO108" si="1885">$BJ108*AT108</f>
        <v>0</v>
      </c>
      <c r="BP108" s="356">
        <f t="shared" ref="BP108" si="1886">$BJ108*AU108</f>
        <v>0</v>
      </c>
      <c r="BQ108" s="356">
        <f t="shared" ref="BQ108" si="1887">$BJ108*AV108</f>
        <v>0</v>
      </c>
      <c r="BR108" s="356">
        <f t="shared" ref="BR108" si="1888">$BJ108*AW108</f>
        <v>0</v>
      </c>
      <c r="BS108" s="356">
        <f t="shared" ref="BS108" si="1889">$BJ108*AX108</f>
        <v>0</v>
      </c>
      <c r="BT108" s="357">
        <f t="shared" ref="BT108" si="1890">$BJ108*AY108</f>
        <v>0</v>
      </c>
      <c r="BU108" s="358">
        <f t="shared" ref="BU108" si="1891">$BJ108*AZ108</f>
        <v>0</v>
      </c>
      <c r="BV108" s="356">
        <f t="shared" ref="BV108" si="1892">$BJ108*BA108</f>
        <v>0</v>
      </c>
      <c r="BW108" s="356">
        <f t="shared" ref="BW108" si="1893">$BJ108*BB108</f>
        <v>0</v>
      </c>
      <c r="BX108" s="356">
        <f t="shared" ref="BX108" si="1894">$BJ108*BC108</f>
        <v>0</v>
      </c>
      <c r="BY108" s="356">
        <f t="shared" ref="BY108" si="1895">$BJ108*BD108</f>
        <v>0</v>
      </c>
      <c r="BZ108" s="356">
        <f t="shared" ref="BZ108" si="1896">$BJ108*BE108</f>
        <v>0</v>
      </c>
      <c r="CA108" s="356">
        <f t="shared" ref="CA108" si="1897">$BJ108*BF108</f>
        <v>0</v>
      </c>
      <c r="CB108" s="356">
        <f t="shared" ref="CB108" si="1898">$BJ108*BG108</f>
        <v>0</v>
      </c>
      <c r="CC108" s="356">
        <f t="shared" ref="CC108" si="1899">$BJ108*BH108</f>
        <v>0</v>
      </c>
      <c r="CD108" s="357">
        <f t="shared" ref="CD108" si="1900">$BJ108*BI108</f>
        <v>0</v>
      </c>
      <c r="CE108" s="395">
        <f>IF(N108="Nemení sa",1,0)</f>
        <v>0</v>
      </c>
      <c r="CF108" s="358">
        <f>AG108*$CE108</f>
        <v>0</v>
      </c>
      <c r="CG108" s="356">
        <f>AI108*$CE108</f>
        <v>0</v>
      </c>
      <c r="CH108" s="356">
        <f>AK108*$CE108</f>
        <v>0</v>
      </c>
      <c r="CI108" s="356">
        <f>AM108*$CE108</f>
        <v>0</v>
      </c>
      <c r="CJ108" s="357">
        <f>AO108*$CE108</f>
        <v>0</v>
      </c>
      <c r="CK108" s="396">
        <f t="shared" ref="CK108" si="1901">SUM(CF108:CJ110)</f>
        <v>0</v>
      </c>
      <c r="CL108" s="397">
        <f>IF(F108=vstupy!B$42,"1",0)</f>
        <v>0</v>
      </c>
      <c r="CM108" s="358">
        <f t="shared" ref="CM108:CV108" si="1902">IF($CL108="1",AP108,0)</f>
        <v>0</v>
      </c>
      <c r="CN108" s="356">
        <f t="shared" si="1902"/>
        <v>0</v>
      </c>
      <c r="CO108" s="356">
        <f t="shared" si="1902"/>
        <v>0</v>
      </c>
      <c r="CP108" s="356">
        <f t="shared" si="1902"/>
        <v>0</v>
      </c>
      <c r="CQ108" s="356">
        <f t="shared" si="1902"/>
        <v>0</v>
      </c>
      <c r="CR108" s="356">
        <f t="shared" si="1902"/>
        <v>0</v>
      </c>
      <c r="CS108" s="356">
        <f t="shared" si="1902"/>
        <v>0</v>
      </c>
      <c r="CT108" s="356">
        <f t="shared" si="1902"/>
        <v>0</v>
      </c>
      <c r="CU108" s="356">
        <f t="shared" si="1902"/>
        <v>0</v>
      </c>
      <c r="CV108" s="357">
        <f t="shared" si="1902"/>
        <v>0</v>
      </c>
      <c r="CW108" s="355">
        <f>CP108+CT108+CV108</f>
        <v>0</v>
      </c>
      <c r="CX108" s="355">
        <f t="shared" ref="CX108" si="1903">CN108+CR108</f>
        <v>0</v>
      </c>
      <c r="CY108" s="358">
        <f t="shared" ref="CY108:DH108" si="1904">IF($CL108="1",AZ108,0)</f>
        <v>0</v>
      </c>
      <c r="CZ108" s="356">
        <f t="shared" si="1904"/>
        <v>0</v>
      </c>
      <c r="DA108" s="356">
        <f t="shared" si="1904"/>
        <v>0</v>
      </c>
      <c r="DB108" s="356">
        <f t="shared" si="1904"/>
        <v>0</v>
      </c>
      <c r="DC108" s="356">
        <f t="shared" si="1904"/>
        <v>0</v>
      </c>
      <c r="DD108" s="356">
        <f t="shared" si="1904"/>
        <v>0</v>
      </c>
      <c r="DE108" s="356">
        <f t="shared" si="1904"/>
        <v>0</v>
      </c>
      <c r="DF108" s="356">
        <f t="shared" si="1904"/>
        <v>0</v>
      </c>
      <c r="DG108" s="356">
        <f t="shared" si="1904"/>
        <v>0</v>
      </c>
      <c r="DH108" s="357">
        <f t="shared" si="1904"/>
        <v>0</v>
      </c>
      <c r="DI108" s="352">
        <f>DB108+DF108+DH108</f>
        <v>0</v>
      </c>
      <c r="DJ108" s="352">
        <f t="shared" ref="DJ108" si="1905">CZ108+DD108</f>
        <v>0</v>
      </c>
      <c r="DK108" s="393">
        <f>IF(CE108=0,1,0)</f>
        <v>1</v>
      </c>
      <c r="DL108" s="393">
        <f>IFERROR(IF($AF108="N",AH108+AJ108+AL108+AN108,AF108+AH108+AJ108+AL108+AN108),0)*$DK108</f>
        <v>0</v>
      </c>
      <c r="DM108" s="393">
        <f>(AG108+AI108+AK108+AM108+AO108)*$DK108</f>
        <v>0</v>
      </c>
      <c r="DN108" s="393">
        <f>AS108+AW108+AY108-CW108</f>
        <v>0</v>
      </c>
      <c r="DO108" s="393">
        <f>BC108+BG108+BI108-DI108</f>
        <v>0</v>
      </c>
      <c r="DP108" s="393">
        <f>DN108+DO108</f>
        <v>0</v>
      </c>
      <c r="DQ108" s="392" t="str">
        <f>IF(OR(F108=vstupy!B$40,F108=vstupy!B$41,F108=vstupy!B$42,),"0","1")</f>
        <v>0</v>
      </c>
      <c r="DR108" s="358">
        <f>IF($DQ108="1",AQ108,"0")+CF108</f>
        <v>0</v>
      </c>
      <c r="DS108" s="356">
        <f>IF($DQ108="1",AS108,"0")+CG108</f>
        <v>0</v>
      </c>
      <c r="DT108" s="356">
        <f>IF($DQ108="1",AU108,"0")+CH108</f>
        <v>0</v>
      </c>
      <c r="DU108" s="356">
        <f>IF($DQ108="1",AW108,"0")+CI108</f>
        <v>0</v>
      </c>
      <c r="DV108" s="357">
        <f>IF($DQ108="1",AY108,"0")+CJ108</f>
        <v>0</v>
      </c>
      <c r="DW108" s="423">
        <f t="shared" ref="DW108" si="1906">SUM(DR108:DV110)</f>
        <v>0</v>
      </c>
      <c r="DX108" s="358" t="str">
        <f t="shared" ref="DX108" si="1907">IF($DQ108="1",BA108,"0")</f>
        <v>0</v>
      </c>
      <c r="DY108" s="356" t="str">
        <f t="shared" ref="DY108" si="1908">IF($DQ108="1",BC108,"0")</f>
        <v>0</v>
      </c>
      <c r="DZ108" s="356" t="str">
        <f t="shared" ref="DZ108" si="1909">IF($DQ108="1",BE108,"0")</f>
        <v>0</v>
      </c>
      <c r="EA108" s="356" t="str">
        <f>IF($DQ108="1",BG108,"0")</f>
        <v>0</v>
      </c>
      <c r="EB108" s="357" t="str">
        <f>IF($DQ108="1",BI108,"0")</f>
        <v>0</v>
      </c>
      <c r="EC108" s="423">
        <f t="shared" ref="EC108" si="1910">SUM(DX108:EB110)</f>
        <v>0</v>
      </c>
      <c r="ED108" s="424">
        <f>EC108+DW108</f>
        <v>0</v>
      </c>
    </row>
    <row r="109" spans="2:134" ht="12.6" customHeight="1" x14ac:dyDescent="0.25">
      <c r="B109" s="432"/>
      <c r="C109" s="429"/>
      <c r="D109" s="429"/>
      <c r="E109" s="429"/>
      <c r="F109" s="446"/>
      <c r="G109" s="450"/>
      <c r="H109" s="463"/>
      <c r="I109" s="463"/>
      <c r="J109" s="495"/>
      <c r="K109" s="446"/>
      <c r="L109" s="414"/>
      <c r="M109" s="455"/>
      <c r="N109" s="414"/>
      <c r="O109" s="414"/>
      <c r="P109" s="414"/>
      <c r="Q109" s="390"/>
      <c r="R109" s="385"/>
      <c r="S109" s="414"/>
      <c r="T109" s="415"/>
      <c r="U109" s="390"/>
      <c r="V109" s="385"/>
      <c r="W109" s="414"/>
      <c r="X109" s="292" t="s">
        <v>157</v>
      </c>
      <c r="Y109" s="293" t="s">
        <v>152</v>
      </c>
      <c r="Z109" s="294">
        <f>VLOOKUP($X109,vstupy!$B$18:$F$31,MATCH($Y109,vstupy!$B$17:$F$17,0),0)</f>
        <v>0</v>
      </c>
      <c r="AA109" s="295" t="s">
        <v>158</v>
      </c>
      <c r="AB109" s="294">
        <f>VLOOKUP($AA109,vstupy!$B$34:$C$36,2,FALSE)</f>
        <v>0</v>
      </c>
      <c r="AC109" s="294">
        <f t="shared" si="1271"/>
        <v>0</v>
      </c>
      <c r="AD109" s="441"/>
      <c r="AE109" s="435"/>
      <c r="AF109" s="358"/>
      <c r="AG109" s="382"/>
      <c r="AH109" s="382"/>
      <c r="AI109" s="382"/>
      <c r="AJ109" s="382"/>
      <c r="AK109" s="382"/>
      <c r="AL109" s="382"/>
      <c r="AM109" s="389"/>
      <c r="AN109" s="382"/>
      <c r="AO109" s="384"/>
      <c r="AP109" s="358"/>
      <c r="AQ109" s="356"/>
      <c r="AR109" s="356"/>
      <c r="AS109" s="356"/>
      <c r="AT109" s="356"/>
      <c r="AU109" s="356"/>
      <c r="AV109" s="356"/>
      <c r="AW109" s="356"/>
      <c r="AX109" s="356"/>
      <c r="AY109" s="356"/>
      <c r="AZ109" s="356"/>
      <c r="BA109" s="356"/>
      <c r="BB109" s="356"/>
      <c r="BC109" s="356"/>
      <c r="BD109" s="356"/>
      <c r="BE109" s="356"/>
      <c r="BF109" s="356"/>
      <c r="BG109" s="356"/>
      <c r="BH109" s="356"/>
      <c r="BI109" s="502"/>
      <c r="BJ109" s="355"/>
      <c r="BK109" s="358"/>
      <c r="BL109" s="356"/>
      <c r="BM109" s="356"/>
      <c r="BN109" s="356"/>
      <c r="BO109" s="356"/>
      <c r="BP109" s="356"/>
      <c r="BQ109" s="356"/>
      <c r="BR109" s="356"/>
      <c r="BS109" s="356"/>
      <c r="BT109" s="357"/>
      <c r="BU109" s="358"/>
      <c r="BV109" s="356"/>
      <c r="BW109" s="356"/>
      <c r="BX109" s="356"/>
      <c r="BY109" s="356"/>
      <c r="BZ109" s="356"/>
      <c r="CA109" s="356"/>
      <c r="CB109" s="356"/>
      <c r="CC109" s="356"/>
      <c r="CD109" s="357"/>
      <c r="CE109" s="395"/>
      <c r="CF109" s="358"/>
      <c r="CG109" s="356"/>
      <c r="CH109" s="356"/>
      <c r="CI109" s="356"/>
      <c r="CJ109" s="357"/>
      <c r="CK109" s="396"/>
      <c r="CL109" s="398"/>
      <c r="CM109" s="358"/>
      <c r="CN109" s="356"/>
      <c r="CO109" s="356"/>
      <c r="CP109" s="356"/>
      <c r="CQ109" s="356"/>
      <c r="CR109" s="356"/>
      <c r="CS109" s="356"/>
      <c r="CT109" s="356"/>
      <c r="CU109" s="356"/>
      <c r="CV109" s="357"/>
      <c r="CW109" s="355"/>
      <c r="CX109" s="355"/>
      <c r="CY109" s="358"/>
      <c r="CZ109" s="356"/>
      <c r="DA109" s="356"/>
      <c r="DB109" s="356"/>
      <c r="DC109" s="356"/>
      <c r="DD109" s="356"/>
      <c r="DE109" s="356"/>
      <c r="DF109" s="356"/>
      <c r="DG109" s="356"/>
      <c r="DH109" s="357"/>
      <c r="DI109" s="352"/>
      <c r="DJ109" s="352"/>
      <c r="DK109" s="393"/>
      <c r="DL109" s="393"/>
      <c r="DM109" s="393"/>
      <c r="DN109" s="393"/>
      <c r="DO109" s="393"/>
      <c r="DP109" s="393"/>
      <c r="DQ109" s="392"/>
      <c r="DR109" s="358"/>
      <c r="DS109" s="356"/>
      <c r="DT109" s="356"/>
      <c r="DU109" s="356"/>
      <c r="DV109" s="357"/>
      <c r="DW109" s="423"/>
      <c r="DX109" s="358"/>
      <c r="DY109" s="356"/>
      <c r="DZ109" s="356"/>
      <c r="EA109" s="356"/>
      <c r="EB109" s="357"/>
      <c r="EC109" s="423"/>
      <c r="ED109" s="424"/>
    </row>
    <row r="110" spans="2:134" ht="12.6" customHeight="1" x14ac:dyDescent="0.25">
      <c r="B110" s="432"/>
      <c r="C110" s="429"/>
      <c r="D110" s="429"/>
      <c r="E110" s="429"/>
      <c r="F110" s="447"/>
      <c r="G110" s="450"/>
      <c r="H110" s="464"/>
      <c r="I110" s="464"/>
      <c r="J110" s="496"/>
      <c r="K110" s="447"/>
      <c r="L110" s="414"/>
      <c r="M110" s="455"/>
      <c r="N110" s="414"/>
      <c r="O110" s="414"/>
      <c r="P110" s="414"/>
      <c r="Q110" s="390"/>
      <c r="R110" s="385"/>
      <c r="S110" s="414"/>
      <c r="T110" s="415"/>
      <c r="U110" s="390"/>
      <c r="V110" s="385"/>
      <c r="W110" s="414"/>
      <c r="X110" s="292" t="s">
        <v>157</v>
      </c>
      <c r="Y110" s="293" t="s">
        <v>152</v>
      </c>
      <c r="Z110" s="294">
        <f>VLOOKUP($X110,vstupy!$B$18:$F$31,MATCH($Y110,vstupy!$B$17:$F$17,0),0)</f>
        <v>0</v>
      </c>
      <c r="AA110" s="295" t="s">
        <v>158</v>
      </c>
      <c r="AB110" s="294">
        <f>VLOOKUP($AA110,vstupy!$B$34:$C$36,2,FALSE)</f>
        <v>0</v>
      </c>
      <c r="AC110" s="294">
        <f t="shared" si="1271"/>
        <v>0</v>
      </c>
      <c r="AD110" s="442"/>
      <c r="AE110" s="436"/>
      <c r="AF110" s="358"/>
      <c r="AG110" s="382"/>
      <c r="AH110" s="382"/>
      <c r="AI110" s="382"/>
      <c r="AJ110" s="382"/>
      <c r="AK110" s="382"/>
      <c r="AL110" s="382"/>
      <c r="AM110" s="381"/>
      <c r="AN110" s="382"/>
      <c r="AO110" s="384"/>
      <c r="AP110" s="358"/>
      <c r="AQ110" s="356"/>
      <c r="AR110" s="356"/>
      <c r="AS110" s="356"/>
      <c r="AT110" s="356"/>
      <c r="AU110" s="356"/>
      <c r="AV110" s="356"/>
      <c r="AW110" s="356"/>
      <c r="AX110" s="356"/>
      <c r="AY110" s="356"/>
      <c r="AZ110" s="356"/>
      <c r="BA110" s="356"/>
      <c r="BB110" s="356"/>
      <c r="BC110" s="356"/>
      <c r="BD110" s="356"/>
      <c r="BE110" s="356"/>
      <c r="BF110" s="356"/>
      <c r="BG110" s="356"/>
      <c r="BH110" s="356"/>
      <c r="BI110" s="502"/>
      <c r="BJ110" s="355"/>
      <c r="BK110" s="358"/>
      <c r="BL110" s="356"/>
      <c r="BM110" s="356"/>
      <c r="BN110" s="356"/>
      <c r="BO110" s="356"/>
      <c r="BP110" s="356"/>
      <c r="BQ110" s="356"/>
      <c r="BR110" s="356"/>
      <c r="BS110" s="356"/>
      <c r="BT110" s="357"/>
      <c r="BU110" s="358"/>
      <c r="BV110" s="356"/>
      <c r="BW110" s="356"/>
      <c r="BX110" s="356"/>
      <c r="BY110" s="356"/>
      <c r="BZ110" s="356"/>
      <c r="CA110" s="356"/>
      <c r="CB110" s="356"/>
      <c r="CC110" s="356"/>
      <c r="CD110" s="357"/>
      <c r="CE110" s="395"/>
      <c r="CF110" s="358"/>
      <c r="CG110" s="356"/>
      <c r="CH110" s="356"/>
      <c r="CI110" s="356"/>
      <c r="CJ110" s="357"/>
      <c r="CK110" s="396"/>
      <c r="CL110" s="399"/>
      <c r="CM110" s="358"/>
      <c r="CN110" s="356"/>
      <c r="CO110" s="356"/>
      <c r="CP110" s="356"/>
      <c r="CQ110" s="356"/>
      <c r="CR110" s="356"/>
      <c r="CS110" s="356"/>
      <c r="CT110" s="356"/>
      <c r="CU110" s="356"/>
      <c r="CV110" s="357"/>
      <c r="CW110" s="355"/>
      <c r="CX110" s="355"/>
      <c r="CY110" s="358"/>
      <c r="CZ110" s="356"/>
      <c r="DA110" s="356"/>
      <c r="DB110" s="356"/>
      <c r="DC110" s="356"/>
      <c r="DD110" s="356"/>
      <c r="DE110" s="356"/>
      <c r="DF110" s="356"/>
      <c r="DG110" s="356"/>
      <c r="DH110" s="357"/>
      <c r="DI110" s="352"/>
      <c r="DJ110" s="352"/>
      <c r="DK110" s="393"/>
      <c r="DL110" s="393"/>
      <c r="DM110" s="393"/>
      <c r="DN110" s="393"/>
      <c r="DO110" s="393"/>
      <c r="DP110" s="393"/>
      <c r="DQ110" s="392"/>
      <c r="DR110" s="358"/>
      <c r="DS110" s="356"/>
      <c r="DT110" s="356"/>
      <c r="DU110" s="356"/>
      <c r="DV110" s="357"/>
      <c r="DW110" s="423"/>
      <c r="DX110" s="358"/>
      <c r="DY110" s="356"/>
      <c r="DZ110" s="356"/>
      <c r="EA110" s="356"/>
      <c r="EB110" s="357"/>
      <c r="EC110" s="423"/>
      <c r="ED110" s="424"/>
    </row>
    <row r="111" spans="2:134" ht="12.6" customHeight="1" x14ac:dyDescent="0.25">
      <c r="B111" s="433">
        <f t="shared" ref="B111" si="1911">B108+1</f>
        <v>35</v>
      </c>
      <c r="C111" s="428"/>
      <c r="D111" s="428"/>
      <c r="E111" s="428"/>
      <c r="F111" s="457" t="s">
        <v>212</v>
      </c>
      <c r="G111" s="449"/>
      <c r="H111" s="474" t="str">
        <f t="shared" ref="H111" si="1912">IF($F111="3e)  Skoršia transpozícia  - zavedenie transpozície pred termínom ktorý určuje smernica EÚ. "," ","")</f>
        <v/>
      </c>
      <c r="I111" s="474" t="str">
        <f t="shared" ref="I111" si="1913">IF($F111="3e)  Skoršia transpozícia  - zavedenie transpozície pred termínom ktorý určuje smernica EÚ. ",$H111,"NA")</f>
        <v>NA</v>
      </c>
      <c r="J111" s="491">
        <f>IF(I111&gt;12,1,I111/12)</f>
        <v>1</v>
      </c>
      <c r="K111" s="457"/>
      <c r="L111" s="413"/>
      <c r="M111" s="456">
        <f>IF(L111="N",0,L111)</f>
        <v>0</v>
      </c>
      <c r="N111" s="413" t="s">
        <v>212</v>
      </c>
      <c r="O111" s="413"/>
      <c r="P111" s="413"/>
      <c r="Q111" s="391" t="s">
        <v>36</v>
      </c>
      <c r="R111" s="386">
        <f>VLOOKUP(Q111,vstupy!$B$3:$C$15,2,FALSE)</f>
        <v>0</v>
      </c>
      <c r="S111" s="413"/>
      <c r="T111" s="416"/>
      <c r="U111" s="391" t="s">
        <v>36</v>
      </c>
      <c r="V111" s="386">
        <f>VLOOKUP(U111,vstupy!$B$3:$C$15,2,FALSE)</f>
        <v>0</v>
      </c>
      <c r="W111" s="413"/>
      <c r="X111" s="174" t="s">
        <v>157</v>
      </c>
      <c r="Y111" s="188" t="s">
        <v>152</v>
      </c>
      <c r="Z111" s="185">
        <f>VLOOKUP($X111,vstupy!$B$18:$F$31,MATCH($Y111,vstupy!$B$17:$F$17,0),0)</f>
        <v>0</v>
      </c>
      <c r="AA111" s="121" t="s">
        <v>158</v>
      </c>
      <c r="AB111" s="185">
        <f>VLOOKUP($AA111,vstupy!$B$34:$C$36,2,FALSE)</f>
        <v>0</v>
      </c>
      <c r="AC111" s="185">
        <f t="shared" si="1271"/>
        <v>0</v>
      </c>
      <c r="AD111" s="465" t="s">
        <v>36</v>
      </c>
      <c r="AE111" s="434">
        <f>VLOOKUP(AD111,vstupy!$B$3:$C$15,2,FALSE)</f>
        <v>0</v>
      </c>
      <c r="AF111" s="437" t="str">
        <f>IFERROR(IF(M111=0,"N",O111/L111*J111),0)</f>
        <v>N</v>
      </c>
      <c r="AG111" s="382">
        <f>O111*J111</f>
        <v>0</v>
      </c>
      <c r="AH111" s="394">
        <f t="shared" ref="AH111" si="1914">P111*R111*J111</f>
        <v>0</v>
      </c>
      <c r="AI111" s="381">
        <f t="shared" ref="AI111" si="1915">IFERROR(AH111*M111,0)</f>
        <v>0</v>
      </c>
      <c r="AJ111" s="394" t="str">
        <f t="shared" si="1393"/>
        <v>N</v>
      </c>
      <c r="AK111" s="382">
        <f t="shared" ref="AK111" si="1916">S111*J111</f>
        <v>0</v>
      </c>
      <c r="AL111" s="382">
        <f>T111*V111*J111</f>
        <v>0</v>
      </c>
      <c r="AM111" s="387">
        <f t="shared" ref="AM111" si="1917">IFERROR(AL111*M111,0)</f>
        <v>0</v>
      </c>
      <c r="AN111" s="381">
        <f t="shared" ref="AN111" si="1918">IF(W111&gt;0,IF(AE111&gt;0,($G$5/160)*(W111/60)*AE111*J111,0),IF(AE111&gt;0,($G$5/160)*((AC111+AC112+AC113)/60)*AE111*J111,0))</f>
        <v>0</v>
      </c>
      <c r="AO111" s="384">
        <f>IFERROR(AN111*M111,0)</f>
        <v>0</v>
      </c>
      <c r="AP111" s="358">
        <f t="shared" ref="AP111" si="1919">IF($N111="In (zvyšuje náklady)",AF111,0)</f>
        <v>0</v>
      </c>
      <c r="AQ111" s="356">
        <f t="shared" ref="AQ111" si="1920">IF($N111="In (zvyšuje náklady)",AG111,0)</f>
        <v>0</v>
      </c>
      <c r="AR111" s="356">
        <f t="shared" ref="AR111" si="1921">IF($N111="In (zvyšuje náklady)",AH111,0)</f>
        <v>0</v>
      </c>
      <c r="AS111" s="356">
        <f t="shared" ref="AS111" si="1922">IF($N111="In (zvyšuje náklady)",AI111,0)</f>
        <v>0</v>
      </c>
      <c r="AT111" s="356">
        <f t="shared" ref="AT111" si="1923">IF($N111="In (zvyšuje náklady)",AJ111,0)</f>
        <v>0</v>
      </c>
      <c r="AU111" s="356">
        <f t="shared" ref="AU111" si="1924">IF($N111="In (zvyšuje náklady)",AK111,0)</f>
        <v>0</v>
      </c>
      <c r="AV111" s="356">
        <f t="shared" ref="AV111" si="1925">IF($N111="In (zvyšuje náklady)",AL111,0)</f>
        <v>0</v>
      </c>
      <c r="AW111" s="356">
        <f t="shared" ref="AW111" si="1926">IF($N111="In (zvyšuje náklady)",AM111,0)</f>
        <v>0</v>
      </c>
      <c r="AX111" s="356">
        <f t="shared" ref="AX111" si="1927">IF($N111="In (zvyšuje náklady)",AN111,0)</f>
        <v>0</v>
      </c>
      <c r="AY111" s="356">
        <f t="shared" ref="AY111" si="1928">IF($N111="In (zvyšuje náklady)",AO111,0)</f>
        <v>0</v>
      </c>
      <c r="AZ111" s="356" t="str">
        <f t="shared" ref="AZ111" si="1929">IF($N111="Out (znižuje náklady)",AF111,"0")</f>
        <v>0</v>
      </c>
      <c r="BA111" s="356" t="str">
        <f t="shared" ref="BA111" si="1930">IF($N111="Out (znižuje náklady)",AG111,"0")</f>
        <v>0</v>
      </c>
      <c r="BB111" s="356" t="str">
        <f t="shared" ref="BB111" si="1931">IF($N111="Out (znižuje náklady)",AH111,"0")</f>
        <v>0</v>
      </c>
      <c r="BC111" s="356" t="str">
        <f t="shared" ref="BC111" si="1932">IF($N111="Out (znižuje náklady)",AI111,"0")</f>
        <v>0</v>
      </c>
      <c r="BD111" s="356" t="str">
        <f t="shared" ref="BD111" si="1933">IF($N111="Out (znižuje náklady)",AJ111,"0")</f>
        <v>0</v>
      </c>
      <c r="BE111" s="356" t="str">
        <f t="shared" ref="BE111" si="1934">IF($N111="Out (znižuje náklady)",AK111,"0")</f>
        <v>0</v>
      </c>
      <c r="BF111" s="356" t="str">
        <f t="shared" ref="BF111" si="1935">IF($N111="Out (znižuje náklady)",AL111,"0")</f>
        <v>0</v>
      </c>
      <c r="BG111" s="356" t="str">
        <f t="shared" ref="BG111" si="1936">IF($N111="Out (znižuje náklady)",AM111,"0")</f>
        <v>0</v>
      </c>
      <c r="BH111" s="356" t="str">
        <f t="shared" ref="BH111" si="1937">IF($N111="Out (znižuje náklady)",AN111,"0")</f>
        <v>0</v>
      </c>
      <c r="BI111" s="502" t="str">
        <f t="shared" ref="BI111" si="1938">IF($N111="Out (znižuje náklady)",AO111,"0")</f>
        <v>0</v>
      </c>
      <c r="BJ111" s="355">
        <f>IF(F111=vstupy!$B$47,0,1)</f>
        <v>1</v>
      </c>
      <c r="BK111" s="358">
        <f t="shared" ref="BK111" si="1939">$BJ111*AP111</f>
        <v>0</v>
      </c>
      <c r="BL111" s="356">
        <f t="shared" ref="BL111" si="1940">$BJ111*AQ111</f>
        <v>0</v>
      </c>
      <c r="BM111" s="356">
        <f t="shared" ref="BM111" si="1941">$BJ111*AR111</f>
        <v>0</v>
      </c>
      <c r="BN111" s="356">
        <f t="shared" ref="BN111" si="1942">$BJ111*AS111</f>
        <v>0</v>
      </c>
      <c r="BO111" s="356">
        <f t="shared" ref="BO111" si="1943">$BJ111*AT111</f>
        <v>0</v>
      </c>
      <c r="BP111" s="356">
        <f t="shared" ref="BP111" si="1944">$BJ111*AU111</f>
        <v>0</v>
      </c>
      <c r="BQ111" s="356">
        <f t="shared" ref="BQ111" si="1945">$BJ111*AV111</f>
        <v>0</v>
      </c>
      <c r="BR111" s="356">
        <f t="shared" ref="BR111" si="1946">$BJ111*AW111</f>
        <v>0</v>
      </c>
      <c r="BS111" s="356">
        <f t="shared" ref="BS111" si="1947">$BJ111*AX111</f>
        <v>0</v>
      </c>
      <c r="BT111" s="357">
        <f t="shared" ref="BT111" si="1948">$BJ111*AY111</f>
        <v>0</v>
      </c>
      <c r="BU111" s="358">
        <f t="shared" ref="BU111" si="1949">$BJ111*AZ111</f>
        <v>0</v>
      </c>
      <c r="BV111" s="356">
        <f t="shared" ref="BV111" si="1950">$BJ111*BA111</f>
        <v>0</v>
      </c>
      <c r="BW111" s="356">
        <f t="shared" ref="BW111" si="1951">$BJ111*BB111</f>
        <v>0</v>
      </c>
      <c r="BX111" s="356">
        <f t="shared" ref="BX111" si="1952">$BJ111*BC111</f>
        <v>0</v>
      </c>
      <c r="BY111" s="356">
        <f t="shared" ref="BY111" si="1953">$BJ111*BD111</f>
        <v>0</v>
      </c>
      <c r="BZ111" s="356">
        <f t="shared" ref="BZ111" si="1954">$BJ111*BE111</f>
        <v>0</v>
      </c>
      <c r="CA111" s="356">
        <f t="shared" ref="CA111" si="1955">$BJ111*BF111</f>
        <v>0</v>
      </c>
      <c r="CB111" s="356">
        <f t="shared" ref="CB111" si="1956">$BJ111*BG111</f>
        <v>0</v>
      </c>
      <c r="CC111" s="356">
        <f t="shared" ref="CC111" si="1957">$BJ111*BH111</f>
        <v>0</v>
      </c>
      <c r="CD111" s="357">
        <f t="shared" ref="CD111" si="1958">$BJ111*BI111</f>
        <v>0</v>
      </c>
      <c r="CE111" s="395">
        <f>IF(N111="Nemení sa",1,0)</f>
        <v>0</v>
      </c>
      <c r="CF111" s="358">
        <f>AG111*$CE111</f>
        <v>0</v>
      </c>
      <c r="CG111" s="356">
        <f>AI111*$CE111</f>
        <v>0</v>
      </c>
      <c r="CH111" s="356">
        <f>AK111*$CE111</f>
        <v>0</v>
      </c>
      <c r="CI111" s="356">
        <f>AM111*$CE111</f>
        <v>0</v>
      </c>
      <c r="CJ111" s="357">
        <f>AO111*$CE111</f>
        <v>0</v>
      </c>
      <c r="CK111" s="396">
        <f t="shared" ref="CK111" si="1959">SUM(CF111:CJ113)</f>
        <v>0</v>
      </c>
      <c r="CL111" s="397">
        <f>IF(F111=vstupy!B$42,"1",0)</f>
        <v>0</v>
      </c>
      <c r="CM111" s="358">
        <f t="shared" ref="CM111:CV111" si="1960">IF($CL111="1",AP111,0)</f>
        <v>0</v>
      </c>
      <c r="CN111" s="356">
        <f t="shared" si="1960"/>
        <v>0</v>
      </c>
      <c r="CO111" s="356">
        <f t="shared" si="1960"/>
        <v>0</v>
      </c>
      <c r="CP111" s="356">
        <f t="shared" si="1960"/>
        <v>0</v>
      </c>
      <c r="CQ111" s="356">
        <f t="shared" si="1960"/>
        <v>0</v>
      </c>
      <c r="CR111" s="356">
        <f t="shared" si="1960"/>
        <v>0</v>
      </c>
      <c r="CS111" s="356">
        <f t="shared" si="1960"/>
        <v>0</v>
      </c>
      <c r="CT111" s="356">
        <f t="shared" si="1960"/>
        <v>0</v>
      </c>
      <c r="CU111" s="356">
        <f t="shared" si="1960"/>
        <v>0</v>
      </c>
      <c r="CV111" s="357">
        <f t="shared" si="1960"/>
        <v>0</v>
      </c>
      <c r="CW111" s="355">
        <f>CP111+CT111+CV111</f>
        <v>0</v>
      </c>
      <c r="CX111" s="355">
        <f t="shared" ref="CX111" si="1961">CN111+CR111</f>
        <v>0</v>
      </c>
      <c r="CY111" s="358">
        <f t="shared" ref="CY111:DH111" si="1962">IF($CL111="1",AZ111,0)</f>
        <v>0</v>
      </c>
      <c r="CZ111" s="356">
        <f t="shared" si="1962"/>
        <v>0</v>
      </c>
      <c r="DA111" s="356">
        <f t="shared" si="1962"/>
        <v>0</v>
      </c>
      <c r="DB111" s="356">
        <f t="shared" si="1962"/>
        <v>0</v>
      </c>
      <c r="DC111" s="356">
        <f t="shared" si="1962"/>
        <v>0</v>
      </c>
      <c r="DD111" s="356">
        <f t="shared" si="1962"/>
        <v>0</v>
      </c>
      <c r="DE111" s="356">
        <f t="shared" si="1962"/>
        <v>0</v>
      </c>
      <c r="DF111" s="356">
        <f t="shared" si="1962"/>
        <v>0</v>
      </c>
      <c r="DG111" s="356">
        <f t="shared" si="1962"/>
        <v>0</v>
      </c>
      <c r="DH111" s="357">
        <f t="shared" si="1962"/>
        <v>0</v>
      </c>
      <c r="DI111" s="352">
        <f>DB111+DF111+DH111</f>
        <v>0</v>
      </c>
      <c r="DJ111" s="352">
        <f t="shared" ref="DJ111" si="1963">CZ111+DD111</f>
        <v>0</v>
      </c>
      <c r="DK111" s="393">
        <f>IF(CE111=0,1,0)</f>
        <v>1</v>
      </c>
      <c r="DL111" s="393">
        <f>IFERROR(IF($AF111="N",AH111+AJ111+AL111+AN111,AF111+AH111+AJ111+AL111+AN111),0)*$DK111</f>
        <v>0</v>
      </c>
      <c r="DM111" s="393">
        <f>(AG111+AI111+AK111+AM111+AO111)*$DK111</f>
        <v>0</v>
      </c>
      <c r="DN111" s="393">
        <f>AS111+AW111+AY111-CW111</f>
        <v>0</v>
      </c>
      <c r="DO111" s="393">
        <f>BC111+BG111+BI111-DI111</f>
        <v>0</v>
      </c>
      <c r="DP111" s="393">
        <f>DN111+DO111</f>
        <v>0</v>
      </c>
      <c r="DQ111" s="392" t="str">
        <f>IF(OR(F111=vstupy!B$40,F111=vstupy!B$41,F111=vstupy!B$42,),"0","1")</f>
        <v>0</v>
      </c>
      <c r="DR111" s="358">
        <f>IF($DQ111="1",AQ111,"0")+CF111</f>
        <v>0</v>
      </c>
      <c r="DS111" s="356">
        <f>IF($DQ111="1",AS111,"0")+CG111</f>
        <v>0</v>
      </c>
      <c r="DT111" s="356">
        <f>IF($DQ111="1",AU111,"0")+CH111</f>
        <v>0</v>
      </c>
      <c r="DU111" s="356">
        <f>IF($DQ111="1",AW111,"0")+CI111</f>
        <v>0</v>
      </c>
      <c r="DV111" s="357">
        <f>IF($DQ111="1",AY111,"0")+CJ111</f>
        <v>0</v>
      </c>
      <c r="DW111" s="423">
        <f t="shared" ref="DW111" si="1964">SUM(DR111:DV113)</f>
        <v>0</v>
      </c>
      <c r="DX111" s="358" t="str">
        <f t="shared" ref="DX111" si="1965">IF($DQ111="1",BA111,"0")</f>
        <v>0</v>
      </c>
      <c r="DY111" s="356" t="str">
        <f t="shared" ref="DY111" si="1966">IF($DQ111="1",BC111,"0")</f>
        <v>0</v>
      </c>
      <c r="DZ111" s="356" t="str">
        <f t="shared" ref="DZ111" si="1967">IF($DQ111="1",BE111,"0")</f>
        <v>0</v>
      </c>
      <c r="EA111" s="356" t="str">
        <f>IF($DQ111="1",BG111,"0")</f>
        <v>0</v>
      </c>
      <c r="EB111" s="357" t="str">
        <f>IF($DQ111="1",BI111,"0")</f>
        <v>0</v>
      </c>
      <c r="EC111" s="423">
        <f t="shared" ref="EC111" si="1968">SUM(DX111:EB113)</f>
        <v>0</v>
      </c>
      <c r="ED111" s="424">
        <f>EC111+DW111</f>
        <v>0</v>
      </c>
    </row>
    <row r="112" spans="2:134" ht="12.6" customHeight="1" x14ac:dyDescent="0.25">
      <c r="B112" s="433"/>
      <c r="C112" s="428"/>
      <c r="D112" s="428"/>
      <c r="E112" s="428"/>
      <c r="F112" s="458"/>
      <c r="G112" s="449"/>
      <c r="H112" s="475"/>
      <c r="I112" s="475"/>
      <c r="J112" s="492"/>
      <c r="K112" s="458"/>
      <c r="L112" s="413"/>
      <c r="M112" s="456"/>
      <c r="N112" s="413"/>
      <c r="O112" s="413"/>
      <c r="P112" s="413"/>
      <c r="Q112" s="391"/>
      <c r="R112" s="386"/>
      <c r="S112" s="413"/>
      <c r="T112" s="416"/>
      <c r="U112" s="391"/>
      <c r="V112" s="386"/>
      <c r="W112" s="413"/>
      <c r="X112" s="174" t="s">
        <v>157</v>
      </c>
      <c r="Y112" s="188" t="s">
        <v>152</v>
      </c>
      <c r="Z112" s="185">
        <f>VLOOKUP($X112,vstupy!$B$18:$F$31,MATCH($Y112,vstupy!$B$17:$F$17,0),0)</f>
        <v>0</v>
      </c>
      <c r="AA112" s="121" t="s">
        <v>158</v>
      </c>
      <c r="AB112" s="185">
        <f>VLOOKUP($AA112,vstupy!$B$34:$C$36,2,FALSE)</f>
        <v>0</v>
      </c>
      <c r="AC112" s="185">
        <f t="shared" si="1271"/>
        <v>0</v>
      </c>
      <c r="AD112" s="466"/>
      <c r="AE112" s="435"/>
      <c r="AF112" s="358"/>
      <c r="AG112" s="382"/>
      <c r="AH112" s="382"/>
      <c r="AI112" s="382"/>
      <c r="AJ112" s="382"/>
      <c r="AK112" s="382"/>
      <c r="AL112" s="382"/>
      <c r="AM112" s="389"/>
      <c r="AN112" s="382"/>
      <c r="AO112" s="384"/>
      <c r="AP112" s="358"/>
      <c r="AQ112" s="356"/>
      <c r="AR112" s="356"/>
      <c r="AS112" s="356"/>
      <c r="AT112" s="356"/>
      <c r="AU112" s="356"/>
      <c r="AV112" s="356"/>
      <c r="AW112" s="356"/>
      <c r="AX112" s="356"/>
      <c r="AY112" s="356"/>
      <c r="AZ112" s="356"/>
      <c r="BA112" s="356"/>
      <c r="BB112" s="356"/>
      <c r="BC112" s="356"/>
      <c r="BD112" s="356"/>
      <c r="BE112" s="356"/>
      <c r="BF112" s="356"/>
      <c r="BG112" s="356"/>
      <c r="BH112" s="356"/>
      <c r="BI112" s="502"/>
      <c r="BJ112" s="355"/>
      <c r="BK112" s="358"/>
      <c r="BL112" s="356"/>
      <c r="BM112" s="356"/>
      <c r="BN112" s="356"/>
      <c r="BO112" s="356"/>
      <c r="BP112" s="356"/>
      <c r="BQ112" s="356"/>
      <c r="BR112" s="356"/>
      <c r="BS112" s="356"/>
      <c r="BT112" s="357"/>
      <c r="BU112" s="358"/>
      <c r="BV112" s="356"/>
      <c r="BW112" s="356"/>
      <c r="BX112" s="356"/>
      <c r="BY112" s="356"/>
      <c r="BZ112" s="356"/>
      <c r="CA112" s="356"/>
      <c r="CB112" s="356"/>
      <c r="CC112" s="356"/>
      <c r="CD112" s="357"/>
      <c r="CE112" s="395"/>
      <c r="CF112" s="358"/>
      <c r="CG112" s="356"/>
      <c r="CH112" s="356"/>
      <c r="CI112" s="356"/>
      <c r="CJ112" s="357"/>
      <c r="CK112" s="396"/>
      <c r="CL112" s="398"/>
      <c r="CM112" s="358"/>
      <c r="CN112" s="356"/>
      <c r="CO112" s="356"/>
      <c r="CP112" s="356"/>
      <c r="CQ112" s="356"/>
      <c r="CR112" s="356"/>
      <c r="CS112" s="356"/>
      <c r="CT112" s="356"/>
      <c r="CU112" s="356"/>
      <c r="CV112" s="357"/>
      <c r="CW112" s="355"/>
      <c r="CX112" s="355"/>
      <c r="CY112" s="358"/>
      <c r="CZ112" s="356"/>
      <c r="DA112" s="356"/>
      <c r="DB112" s="356"/>
      <c r="DC112" s="356"/>
      <c r="DD112" s="356"/>
      <c r="DE112" s="356"/>
      <c r="DF112" s="356"/>
      <c r="DG112" s="356"/>
      <c r="DH112" s="357"/>
      <c r="DI112" s="352"/>
      <c r="DJ112" s="352"/>
      <c r="DK112" s="393"/>
      <c r="DL112" s="393"/>
      <c r="DM112" s="393"/>
      <c r="DN112" s="393"/>
      <c r="DO112" s="393"/>
      <c r="DP112" s="393"/>
      <c r="DQ112" s="392"/>
      <c r="DR112" s="358"/>
      <c r="DS112" s="356"/>
      <c r="DT112" s="356"/>
      <c r="DU112" s="356"/>
      <c r="DV112" s="357"/>
      <c r="DW112" s="423"/>
      <c r="DX112" s="358"/>
      <c r="DY112" s="356"/>
      <c r="DZ112" s="356"/>
      <c r="EA112" s="356"/>
      <c r="EB112" s="357"/>
      <c r="EC112" s="423"/>
      <c r="ED112" s="424"/>
    </row>
    <row r="113" spans="2:134" ht="12.6" customHeight="1" x14ac:dyDescent="0.25">
      <c r="B113" s="433"/>
      <c r="C113" s="428"/>
      <c r="D113" s="428"/>
      <c r="E113" s="428"/>
      <c r="F113" s="459"/>
      <c r="G113" s="449"/>
      <c r="H113" s="476"/>
      <c r="I113" s="476"/>
      <c r="J113" s="493"/>
      <c r="K113" s="459"/>
      <c r="L113" s="413"/>
      <c r="M113" s="456"/>
      <c r="N113" s="413"/>
      <c r="O113" s="413"/>
      <c r="P113" s="413"/>
      <c r="Q113" s="391"/>
      <c r="R113" s="386"/>
      <c r="S113" s="413"/>
      <c r="T113" s="416"/>
      <c r="U113" s="391"/>
      <c r="V113" s="386"/>
      <c r="W113" s="413"/>
      <c r="X113" s="174" t="s">
        <v>157</v>
      </c>
      <c r="Y113" s="188" t="s">
        <v>152</v>
      </c>
      <c r="Z113" s="185">
        <f>VLOOKUP($X113,vstupy!$B$18:$F$31,MATCH($Y113,vstupy!$B$17:$F$17,0),0)</f>
        <v>0</v>
      </c>
      <c r="AA113" s="121" t="s">
        <v>158</v>
      </c>
      <c r="AB113" s="185">
        <f>VLOOKUP($AA113,vstupy!$B$34:$C$36,2,FALSE)</f>
        <v>0</v>
      </c>
      <c r="AC113" s="185">
        <f t="shared" si="1271"/>
        <v>0</v>
      </c>
      <c r="AD113" s="467"/>
      <c r="AE113" s="436"/>
      <c r="AF113" s="358"/>
      <c r="AG113" s="382"/>
      <c r="AH113" s="382"/>
      <c r="AI113" s="382"/>
      <c r="AJ113" s="382"/>
      <c r="AK113" s="382"/>
      <c r="AL113" s="382"/>
      <c r="AM113" s="381"/>
      <c r="AN113" s="382"/>
      <c r="AO113" s="384"/>
      <c r="AP113" s="358"/>
      <c r="AQ113" s="356"/>
      <c r="AR113" s="356"/>
      <c r="AS113" s="356"/>
      <c r="AT113" s="356"/>
      <c r="AU113" s="356"/>
      <c r="AV113" s="356"/>
      <c r="AW113" s="356"/>
      <c r="AX113" s="356"/>
      <c r="AY113" s="356"/>
      <c r="AZ113" s="356"/>
      <c r="BA113" s="356"/>
      <c r="BB113" s="356"/>
      <c r="BC113" s="356"/>
      <c r="BD113" s="356"/>
      <c r="BE113" s="356"/>
      <c r="BF113" s="356"/>
      <c r="BG113" s="356"/>
      <c r="BH113" s="356"/>
      <c r="BI113" s="502"/>
      <c r="BJ113" s="355"/>
      <c r="BK113" s="358"/>
      <c r="BL113" s="356"/>
      <c r="BM113" s="356"/>
      <c r="BN113" s="356"/>
      <c r="BO113" s="356"/>
      <c r="BP113" s="356"/>
      <c r="BQ113" s="356"/>
      <c r="BR113" s="356"/>
      <c r="BS113" s="356"/>
      <c r="BT113" s="357"/>
      <c r="BU113" s="358"/>
      <c r="BV113" s="356"/>
      <c r="BW113" s="356"/>
      <c r="BX113" s="356"/>
      <c r="BY113" s="356"/>
      <c r="BZ113" s="356"/>
      <c r="CA113" s="356"/>
      <c r="CB113" s="356"/>
      <c r="CC113" s="356"/>
      <c r="CD113" s="357"/>
      <c r="CE113" s="395"/>
      <c r="CF113" s="358"/>
      <c r="CG113" s="356"/>
      <c r="CH113" s="356"/>
      <c r="CI113" s="356"/>
      <c r="CJ113" s="357"/>
      <c r="CK113" s="396"/>
      <c r="CL113" s="399"/>
      <c r="CM113" s="358"/>
      <c r="CN113" s="356"/>
      <c r="CO113" s="356"/>
      <c r="CP113" s="356"/>
      <c r="CQ113" s="356"/>
      <c r="CR113" s="356"/>
      <c r="CS113" s="356"/>
      <c r="CT113" s="356"/>
      <c r="CU113" s="356"/>
      <c r="CV113" s="357"/>
      <c r="CW113" s="355"/>
      <c r="CX113" s="355"/>
      <c r="CY113" s="358"/>
      <c r="CZ113" s="356"/>
      <c r="DA113" s="356"/>
      <c r="DB113" s="356"/>
      <c r="DC113" s="356"/>
      <c r="DD113" s="356"/>
      <c r="DE113" s="356"/>
      <c r="DF113" s="356"/>
      <c r="DG113" s="356"/>
      <c r="DH113" s="357"/>
      <c r="DI113" s="352"/>
      <c r="DJ113" s="352"/>
      <c r="DK113" s="393"/>
      <c r="DL113" s="393"/>
      <c r="DM113" s="393"/>
      <c r="DN113" s="393"/>
      <c r="DO113" s="393"/>
      <c r="DP113" s="393"/>
      <c r="DQ113" s="392"/>
      <c r="DR113" s="358"/>
      <c r="DS113" s="356"/>
      <c r="DT113" s="356"/>
      <c r="DU113" s="356"/>
      <c r="DV113" s="357"/>
      <c r="DW113" s="423"/>
      <c r="DX113" s="358"/>
      <c r="DY113" s="356"/>
      <c r="DZ113" s="356"/>
      <c r="EA113" s="356"/>
      <c r="EB113" s="357"/>
      <c r="EC113" s="423"/>
      <c r="ED113" s="424"/>
    </row>
    <row r="114" spans="2:134" ht="12.6" customHeight="1" x14ac:dyDescent="0.25">
      <c r="B114" s="432">
        <f t="shared" ref="B114" si="1969">B111+1</f>
        <v>36</v>
      </c>
      <c r="C114" s="429"/>
      <c r="D114" s="429"/>
      <c r="E114" s="429"/>
      <c r="F114" s="445" t="s">
        <v>212</v>
      </c>
      <c r="G114" s="450"/>
      <c r="H114" s="462" t="str">
        <f t="shared" ref="H114" si="1970">IF($F114="3e)  Skoršia transpozícia  - zavedenie transpozície pred termínom ktorý určuje smernica EÚ. "," ","")</f>
        <v/>
      </c>
      <c r="I114" s="462" t="str">
        <f t="shared" ref="I114" si="1971">IF($F114="3e)  Skoršia transpozícia  - zavedenie transpozície pred termínom ktorý určuje smernica EÚ. ",$H114,"NA")</f>
        <v>NA</v>
      </c>
      <c r="J114" s="494">
        <f>IF(I114&gt;12,1,I114/12)</f>
        <v>1</v>
      </c>
      <c r="K114" s="445"/>
      <c r="L114" s="414"/>
      <c r="M114" s="455">
        <f>IF(L114="N",0,L114)</f>
        <v>0</v>
      </c>
      <c r="N114" s="414" t="s">
        <v>212</v>
      </c>
      <c r="O114" s="414"/>
      <c r="P114" s="414"/>
      <c r="Q114" s="390" t="s">
        <v>36</v>
      </c>
      <c r="R114" s="385">
        <f>VLOOKUP(Q114,vstupy!$B$3:$C$15,2,FALSE)</f>
        <v>0</v>
      </c>
      <c r="S114" s="414"/>
      <c r="T114" s="415"/>
      <c r="U114" s="390" t="s">
        <v>36</v>
      </c>
      <c r="V114" s="385">
        <f>VLOOKUP(U114,vstupy!$B$3:$C$15,2,FALSE)</f>
        <v>0</v>
      </c>
      <c r="W114" s="414"/>
      <c r="X114" s="292" t="s">
        <v>157</v>
      </c>
      <c r="Y114" s="293" t="s">
        <v>152</v>
      </c>
      <c r="Z114" s="294">
        <f>VLOOKUP($X114,vstupy!$B$18:$F$31,MATCH($Y114,vstupy!$B$17:$F$17,0),0)</f>
        <v>0</v>
      </c>
      <c r="AA114" s="295" t="s">
        <v>158</v>
      </c>
      <c r="AB114" s="294">
        <f>VLOOKUP($AA114,vstupy!$B$34:$C$36,2,FALSE)</f>
        <v>0</v>
      </c>
      <c r="AC114" s="294">
        <f t="shared" si="1271"/>
        <v>0</v>
      </c>
      <c r="AD114" s="440" t="s">
        <v>36</v>
      </c>
      <c r="AE114" s="434">
        <f>VLOOKUP(AD114,vstupy!$B$3:$C$15,2,FALSE)</f>
        <v>0</v>
      </c>
      <c r="AF114" s="437" t="str">
        <f>IFERROR(IF(M114=0,"N",O114/L114*J114),0)</f>
        <v>N</v>
      </c>
      <c r="AG114" s="382">
        <f>O114*J114</f>
        <v>0</v>
      </c>
      <c r="AH114" s="394">
        <f t="shared" ref="AH114" si="1972">P114*R114*J114</f>
        <v>0</v>
      </c>
      <c r="AI114" s="381">
        <f t="shared" ref="AI114" si="1973">IFERROR(AH114*M114,0)</f>
        <v>0</v>
      </c>
      <c r="AJ114" s="394" t="str">
        <f t="shared" si="1393"/>
        <v>N</v>
      </c>
      <c r="AK114" s="382">
        <f t="shared" ref="AK114" si="1974">S114*J114</f>
        <v>0</v>
      </c>
      <c r="AL114" s="382">
        <f>T114*V114*J114</f>
        <v>0</v>
      </c>
      <c r="AM114" s="387">
        <f t="shared" ref="AM114" si="1975">IFERROR(AL114*M114,0)</f>
        <v>0</v>
      </c>
      <c r="AN114" s="381">
        <f t="shared" ref="AN114" si="1976">IF(W114&gt;0,IF(AE114&gt;0,($G$5/160)*(W114/60)*AE114*J114,0),IF(AE114&gt;0,($G$5/160)*((AC114+AC115+AC116)/60)*AE114*J114,0))</f>
        <v>0</v>
      </c>
      <c r="AO114" s="384">
        <f>IFERROR(AN114*M114,0)</f>
        <v>0</v>
      </c>
      <c r="AP114" s="358">
        <f t="shared" ref="AP114" si="1977">IF($N114="In (zvyšuje náklady)",AF114,0)</f>
        <v>0</v>
      </c>
      <c r="AQ114" s="356">
        <f t="shared" ref="AQ114" si="1978">IF($N114="In (zvyšuje náklady)",AG114,0)</f>
        <v>0</v>
      </c>
      <c r="AR114" s="356">
        <f t="shared" ref="AR114" si="1979">IF($N114="In (zvyšuje náklady)",AH114,0)</f>
        <v>0</v>
      </c>
      <c r="AS114" s="356">
        <f t="shared" ref="AS114" si="1980">IF($N114="In (zvyšuje náklady)",AI114,0)</f>
        <v>0</v>
      </c>
      <c r="AT114" s="356">
        <f t="shared" ref="AT114" si="1981">IF($N114="In (zvyšuje náklady)",AJ114,0)</f>
        <v>0</v>
      </c>
      <c r="AU114" s="356">
        <f t="shared" ref="AU114" si="1982">IF($N114="In (zvyšuje náklady)",AK114,0)</f>
        <v>0</v>
      </c>
      <c r="AV114" s="356">
        <f t="shared" ref="AV114" si="1983">IF($N114="In (zvyšuje náklady)",AL114,0)</f>
        <v>0</v>
      </c>
      <c r="AW114" s="356">
        <f t="shared" ref="AW114" si="1984">IF($N114="In (zvyšuje náklady)",AM114,0)</f>
        <v>0</v>
      </c>
      <c r="AX114" s="356">
        <f t="shared" ref="AX114" si="1985">IF($N114="In (zvyšuje náklady)",AN114,0)</f>
        <v>0</v>
      </c>
      <c r="AY114" s="356">
        <f t="shared" ref="AY114" si="1986">IF($N114="In (zvyšuje náklady)",AO114,0)</f>
        <v>0</v>
      </c>
      <c r="AZ114" s="356" t="str">
        <f t="shared" ref="AZ114" si="1987">IF($N114="Out (znižuje náklady)",AF114,"0")</f>
        <v>0</v>
      </c>
      <c r="BA114" s="356" t="str">
        <f t="shared" ref="BA114" si="1988">IF($N114="Out (znižuje náklady)",AG114,"0")</f>
        <v>0</v>
      </c>
      <c r="BB114" s="356" t="str">
        <f t="shared" ref="BB114" si="1989">IF($N114="Out (znižuje náklady)",AH114,"0")</f>
        <v>0</v>
      </c>
      <c r="BC114" s="356" t="str">
        <f t="shared" ref="BC114" si="1990">IF($N114="Out (znižuje náklady)",AI114,"0")</f>
        <v>0</v>
      </c>
      <c r="BD114" s="356" t="str">
        <f t="shared" ref="BD114" si="1991">IF($N114="Out (znižuje náklady)",AJ114,"0")</f>
        <v>0</v>
      </c>
      <c r="BE114" s="356" t="str">
        <f t="shared" ref="BE114" si="1992">IF($N114="Out (znižuje náklady)",AK114,"0")</f>
        <v>0</v>
      </c>
      <c r="BF114" s="356" t="str">
        <f t="shared" ref="BF114" si="1993">IF($N114="Out (znižuje náklady)",AL114,"0")</f>
        <v>0</v>
      </c>
      <c r="BG114" s="356" t="str">
        <f t="shared" ref="BG114" si="1994">IF($N114="Out (znižuje náklady)",AM114,"0")</f>
        <v>0</v>
      </c>
      <c r="BH114" s="356" t="str">
        <f t="shared" ref="BH114" si="1995">IF($N114="Out (znižuje náklady)",AN114,"0")</f>
        <v>0</v>
      </c>
      <c r="BI114" s="502" t="str">
        <f t="shared" ref="BI114" si="1996">IF($N114="Out (znižuje náklady)",AO114,"0")</f>
        <v>0</v>
      </c>
      <c r="BJ114" s="355">
        <f>IF(F114=vstupy!$B$47,0,1)</f>
        <v>1</v>
      </c>
      <c r="BK114" s="358">
        <f t="shared" ref="BK114" si="1997">$BJ114*AP114</f>
        <v>0</v>
      </c>
      <c r="BL114" s="356">
        <f t="shared" ref="BL114" si="1998">$BJ114*AQ114</f>
        <v>0</v>
      </c>
      <c r="BM114" s="356">
        <f t="shared" ref="BM114" si="1999">$BJ114*AR114</f>
        <v>0</v>
      </c>
      <c r="BN114" s="356">
        <f t="shared" ref="BN114" si="2000">$BJ114*AS114</f>
        <v>0</v>
      </c>
      <c r="BO114" s="356">
        <f t="shared" ref="BO114" si="2001">$BJ114*AT114</f>
        <v>0</v>
      </c>
      <c r="BP114" s="356">
        <f t="shared" ref="BP114" si="2002">$BJ114*AU114</f>
        <v>0</v>
      </c>
      <c r="BQ114" s="356">
        <f t="shared" ref="BQ114" si="2003">$BJ114*AV114</f>
        <v>0</v>
      </c>
      <c r="BR114" s="356">
        <f t="shared" ref="BR114" si="2004">$BJ114*AW114</f>
        <v>0</v>
      </c>
      <c r="BS114" s="356">
        <f t="shared" ref="BS114" si="2005">$BJ114*AX114</f>
        <v>0</v>
      </c>
      <c r="BT114" s="357">
        <f t="shared" ref="BT114" si="2006">$BJ114*AY114</f>
        <v>0</v>
      </c>
      <c r="BU114" s="358">
        <f t="shared" ref="BU114" si="2007">$BJ114*AZ114</f>
        <v>0</v>
      </c>
      <c r="BV114" s="356">
        <f t="shared" ref="BV114" si="2008">$BJ114*BA114</f>
        <v>0</v>
      </c>
      <c r="BW114" s="356">
        <f t="shared" ref="BW114" si="2009">$BJ114*BB114</f>
        <v>0</v>
      </c>
      <c r="BX114" s="356">
        <f t="shared" ref="BX114" si="2010">$BJ114*BC114</f>
        <v>0</v>
      </c>
      <c r="BY114" s="356">
        <f t="shared" ref="BY114" si="2011">$BJ114*BD114</f>
        <v>0</v>
      </c>
      <c r="BZ114" s="356">
        <f t="shared" ref="BZ114" si="2012">$BJ114*BE114</f>
        <v>0</v>
      </c>
      <c r="CA114" s="356">
        <f t="shared" ref="CA114" si="2013">$BJ114*BF114</f>
        <v>0</v>
      </c>
      <c r="CB114" s="356">
        <f t="shared" ref="CB114" si="2014">$BJ114*BG114</f>
        <v>0</v>
      </c>
      <c r="CC114" s="356">
        <f t="shared" ref="CC114" si="2015">$BJ114*BH114</f>
        <v>0</v>
      </c>
      <c r="CD114" s="357">
        <f t="shared" ref="CD114" si="2016">$BJ114*BI114</f>
        <v>0</v>
      </c>
      <c r="CE114" s="395">
        <f>IF(N114="Nemení sa",1,0)</f>
        <v>0</v>
      </c>
      <c r="CF114" s="358">
        <f>AG114*$CE114</f>
        <v>0</v>
      </c>
      <c r="CG114" s="356">
        <f>AI114*$CE114</f>
        <v>0</v>
      </c>
      <c r="CH114" s="356">
        <f>AK114*$CE114</f>
        <v>0</v>
      </c>
      <c r="CI114" s="356">
        <f>AM114*$CE114</f>
        <v>0</v>
      </c>
      <c r="CJ114" s="357">
        <f>AO114*$CE114</f>
        <v>0</v>
      </c>
      <c r="CK114" s="396">
        <f t="shared" ref="CK114" si="2017">SUM(CF114:CJ116)</f>
        <v>0</v>
      </c>
      <c r="CL114" s="397">
        <f>IF(F114=vstupy!B$42,"1",0)</f>
        <v>0</v>
      </c>
      <c r="CM114" s="358">
        <f t="shared" ref="CM114:CV114" si="2018">IF($CL114="1",AP114,0)</f>
        <v>0</v>
      </c>
      <c r="CN114" s="356">
        <f t="shared" si="2018"/>
        <v>0</v>
      </c>
      <c r="CO114" s="356">
        <f t="shared" si="2018"/>
        <v>0</v>
      </c>
      <c r="CP114" s="356">
        <f t="shared" si="2018"/>
        <v>0</v>
      </c>
      <c r="CQ114" s="356">
        <f t="shared" si="2018"/>
        <v>0</v>
      </c>
      <c r="CR114" s="356">
        <f t="shared" si="2018"/>
        <v>0</v>
      </c>
      <c r="CS114" s="356">
        <f t="shared" si="2018"/>
        <v>0</v>
      </c>
      <c r="CT114" s="356">
        <f t="shared" si="2018"/>
        <v>0</v>
      </c>
      <c r="CU114" s="356">
        <f t="shared" si="2018"/>
        <v>0</v>
      </c>
      <c r="CV114" s="357">
        <f t="shared" si="2018"/>
        <v>0</v>
      </c>
      <c r="CW114" s="355">
        <f>CP114+CT114+CV114</f>
        <v>0</v>
      </c>
      <c r="CX114" s="355">
        <f t="shared" ref="CX114" si="2019">CN114+CR114</f>
        <v>0</v>
      </c>
      <c r="CY114" s="358">
        <f t="shared" ref="CY114:DH114" si="2020">IF($CL114="1",AZ114,0)</f>
        <v>0</v>
      </c>
      <c r="CZ114" s="356">
        <f t="shared" si="2020"/>
        <v>0</v>
      </c>
      <c r="DA114" s="356">
        <f t="shared" si="2020"/>
        <v>0</v>
      </c>
      <c r="DB114" s="356">
        <f t="shared" si="2020"/>
        <v>0</v>
      </c>
      <c r="DC114" s="356">
        <f t="shared" si="2020"/>
        <v>0</v>
      </c>
      <c r="DD114" s="356">
        <f t="shared" si="2020"/>
        <v>0</v>
      </c>
      <c r="DE114" s="356">
        <f t="shared" si="2020"/>
        <v>0</v>
      </c>
      <c r="DF114" s="356">
        <f t="shared" si="2020"/>
        <v>0</v>
      </c>
      <c r="DG114" s="356">
        <f t="shared" si="2020"/>
        <v>0</v>
      </c>
      <c r="DH114" s="357">
        <f t="shared" si="2020"/>
        <v>0</v>
      </c>
      <c r="DI114" s="352">
        <f>DB114+DF114+DH114</f>
        <v>0</v>
      </c>
      <c r="DJ114" s="352">
        <f t="shared" ref="DJ114" si="2021">CZ114+DD114</f>
        <v>0</v>
      </c>
      <c r="DK114" s="393">
        <f>IF(CE114=0,1,0)</f>
        <v>1</v>
      </c>
      <c r="DL114" s="393">
        <f>IFERROR(IF($AF114="N",AH114+AJ114+AL114+AN114,AF114+AH114+AJ114+AL114+AN114),0)*$DK114</f>
        <v>0</v>
      </c>
      <c r="DM114" s="393">
        <f>(AG114+AI114+AK114+AM114+AO114)*$DK114</f>
        <v>0</v>
      </c>
      <c r="DN114" s="393">
        <f>AS114+AW114+AY114-CW114</f>
        <v>0</v>
      </c>
      <c r="DO114" s="393">
        <f>BC114+BG114+BI114-DI114</f>
        <v>0</v>
      </c>
      <c r="DP114" s="393">
        <f>DN114+DO114</f>
        <v>0</v>
      </c>
      <c r="DQ114" s="392" t="str">
        <f>IF(OR(F114=vstupy!B$40,F114=vstupy!B$41,F114=vstupy!B$42,),"0","1")</f>
        <v>0</v>
      </c>
      <c r="DR114" s="358">
        <f>IF($DQ114="1",AQ114,"0")+CF114</f>
        <v>0</v>
      </c>
      <c r="DS114" s="356">
        <f>IF($DQ114="1",AS114,"0")+CG114</f>
        <v>0</v>
      </c>
      <c r="DT114" s="356">
        <f>IF($DQ114="1",AU114,"0")+CH114</f>
        <v>0</v>
      </c>
      <c r="DU114" s="356">
        <f>IF($DQ114="1",AW114,"0")+CI114</f>
        <v>0</v>
      </c>
      <c r="DV114" s="357">
        <f>IF($DQ114="1",AY114,"0")+CJ114</f>
        <v>0</v>
      </c>
      <c r="DW114" s="423">
        <f t="shared" ref="DW114" si="2022">SUM(DR114:DV116)</f>
        <v>0</v>
      </c>
      <c r="DX114" s="358" t="str">
        <f t="shared" ref="DX114" si="2023">IF($DQ114="1",BA114,"0")</f>
        <v>0</v>
      </c>
      <c r="DY114" s="356" t="str">
        <f t="shared" ref="DY114" si="2024">IF($DQ114="1",BC114,"0")</f>
        <v>0</v>
      </c>
      <c r="DZ114" s="356" t="str">
        <f t="shared" ref="DZ114" si="2025">IF($DQ114="1",BE114,"0")</f>
        <v>0</v>
      </c>
      <c r="EA114" s="356" t="str">
        <f>IF($DQ114="1",BG114,"0")</f>
        <v>0</v>
      </c>
      <c r="EB114" s="357" t="str">
        <f>IF($DQ114="1",BI114,"0")</f>
        <v>0</v>
      </c>
      <c r="EC114" s="423">
        <f t="shared" ref="EC114" si="2026">SUM(DX114:EB116)</f>
        <v>0</v>
      </c>
      <c r="ED114" s="424">
        <f>EC114+DW114</f>
        <v>0</v>
      </c>
    </row>
    <row r="115" spans="2:134" ht="12.6" customHeight="1" x14ac:dyDescent="0.25">
      <c r="B115" s="432"/>
      <c r="C115" s="429"/>
      <c r="D115" s="429"/>
      <c r="E115" s="429"/>
      <c r="F115" s="446"/>
      <c r="G115" s="450"/>
      <c r="H115" s="463"/>
      <c r="I115" s="463"/>
      <c r="J115" s="495"/>
      <c r="K115" s="446"/>
      <c r="L115" s="414"/>
      <c r="M115" s="455"/>
      <c r="N115" s="414"/>
      <c r="O115" s="414"/>
      <c r="P115" s="414"/>
      <c r="Q115" s="390"/>
      <c r="R115" s="385"/>
      <c r="S115" s="414"/>
      <c r="T115" s="415"/>
      <c r="U115" s="390"/>
      <c r="V115" s="385"/>
      <c r="W115" s="414"/>
      <c r="X115" s="292" t="s">
        <v>157</v>
      </c>
      <c r="Y115" s="293" t="s">
        <v>152</v>
      </c>
      <c r="Z115" s="294">
        <f>VLOOKUP($X115,vstupy!$B$18:$F$31,MATCH($Y115,vstupy!$B$17:$F$17,0),0)</f>
        <v>0</v>
      </c>
      <c r="AA115" s="295" t="s">
        <v>158</v>
      </c>
      <c r="AB115" s="294">
        <f>VLOOKUP($AA115,vstupy!$B$34:$C$36,2,FALSE)</f>
        <v>0</v>
      </c>
      <c r="AC115" s="294">
        <f t="shared" si="1271"/>
        <v>0</v>
      </c>
      <c r="AD115" s="441"/>
      <c r="AE115" s="435"/>
      <c r="AF115" s="358"/>
      <c r="AG115" s="382"/>
      <c r="AH115" s="382"/>
      <c r="AI115" s="382"/>
      <c r="AJ115" s="382"/>
      <c r="AK115" s="382"/>
      <c r="AL115" s="382"/>
      <c r="AM115" s="389"/>
      <c r="AN115" s="382"/>
      <c r="AO115" s="384"/>
      <c r="AP115" s="358"/>
      <c r="AQ115" s="356"/>
      <c r="AR115" s="356"/>
      <c r="AS115" s="356"/>
      <c r="AT115" s="356"/>
      <c r="AU115" s="356"/>
      <c r="AV115" s="356"/>
      <c r="AW115" s="356"/>
      <c r="AX115" s="356"/>
      <c r="AY115" s="356"/>
      <c r="AZ115" s="356"/>
      <c r="BA115" s="356"/>
      <c r="BB115" s="356"/>
      <c r="BC115" s="356"/>
      <c r="BD115" s="356"/>
      <c r="BE115" s="356"/>
      <c r="BF115" s="356"/>
      <c r="BG115" s="356"/>
      <c r="BH115" s="356"/>
      <c r="BI115" s="502"/>
      <c r="BJ115" s="355"/>
      <c r="BK115" s="358"/>
      <c r="BL115" s="356"/>
      <c r="BM115" s="356"/>
      <c r="BN115" s="356"/>
      <c r="BO115" s="356"/>
      <c r="BP115" s="356"/>
      <c r="BQ115" s="356"/>
      <c r="BR115" s="356"/>
      <c r="BS115" s="356"/>
      <c r="BT115" s="357"/>
      <c r="BU115" s="358"/>
      <c r="BV115" s="356"/>
      <c r="BW115" s="356"/>
      <c r="BX115" s="356"/>
      <c r="BY115" s="356"/>
      <c r="BZ115" s="356"/>
      <c r="CA115" s="356"/>
      <c r="CB115" s="356"/>
      <c r="CC115" s="356"/>
      <c r="CD115" s="357"/>
      <c r="CE115" s="395"/>
      <c r="CF115" s="358"/>
      <c r="CG115" s="356"/>
      <c r="CH115" s="356"/>
      <c r="CI115" s="356"/>
      <c r="CJ115" s="357"/>
      <c r="CK115" s="396"/>
      <c r="CL115" s="398"/>
      <c r="CM115" s="358"/>
      <c r="CN115" s="356"/>
      <c r="CO115" s="356"/>
      <c r="CP115" s="356"/>
      <c r="CQ115" s="356"/>
      <c r="CR115" s="356"/>
      <c r="CS115" s="356"/>
      <c r="CT115" s="356"/>
      <c r="CU115" s="356"/>
      <c r="CV115" s="357"/>
      <c r="CW115" s="355"/>
      <c r="CX115" s="355"/>
      <c r="CY115" s="358"/>
      <c r="CZ115" s="356"/>
      <c r="DA115" s="356"/>
      <c r="DB115" s="356"/>
      <c r="DC115" s="356"/>
      <c r="DD115" s="356"/>
      <c r="DE115" s="356"/>
      <c r="DF115" s="356"/>
      <c r="DG115" s="356"/>
      <c r="DH115" s="357"/>
      <c r="DI115" s="352"/>
      <c r="DJ115" s="352"/>
      <c r="DK115" s="393"/>
      <c r="DL115" s="393"/>
      <c r="DM115" s="393"/>
      <c r="DN115" s="393"/>
      <c r="DO115" s="393"/>
      <c r="DP115" s="393"/>
      <c r="DQ115" s="392"/>
      <c r="DR115" s="358"/>
      <c r="DS115" s="356"/>
      <c r="DT115" s="356"/>
      <c r="DU115" s="356"/>
      <c r="DV115" s="357"/>
      <c r="DW115" s="423"/>
      <c r="DX115" s="358"/>
      <c r="DY115" s="356"/>
      <c r="DZ115" s="356"/>
      <c r="EA115" s="356"/>
      <c r="EB115" s="357"/>
      <c r="EC115" s="423"/>
      <c r="ED115" s="424"/>
    </row>
    <row r="116" spans="2:134" ht="12.6" customHeight="1" x14ac:dyDescent="0.25">
      <c r="B116" s="432"/>
      <c r="C116" s="429"/>
      <c r="D116" s="429"/>
      <c r="E116" s="429"/>
      <c r="F116" s="447"/>
      <c r="G116" s="450"/>
      <c r="H116" s="464"/>
      <c r="I116" s="464"/>
      <c r="J116" s="496"/>
      <c r="K116" s="447"/>
      <c r="L116" s="414"/>
      <c r="M116" s="455"/>
      <c r="N116" s="414"/>
      <c r="O116" s="414"/>
      <c r="P116" s="414"/>
      <c r="Q116" s="390"/>
      <c r="R116" s="385"/>
      <c r="S116" s="414"/>
      <c r="T116" s="415"/>
      <c r="U116" s="390"/>
      <c r="V116" s="385"/>
      <c r="W116" s="414"/>
      <c r="X116" s="292" t="s">
        <v>157</v>
      </c>
      <c r="Y116" s="293" t="s">
        <v>152</v>
      </c>
      <c r="Z116" s="294">
        <f>VLOOKUP($X116,vstupy!$B$18:$F$31,MATCH($Y116,vstupy!$B$17:$F$17,0),0)</f>
        <v>0</v>
      </c>
      <c r="AA116" s="295" t="s">
        <v>158</v>
      </c>
      <c r="AB116" s="294">
        <f>VLOOKUP($AA116,vstupy!$B$34:$C$36,2,FALSE)</f>
        <v>0</v>
      </c>
      <c r="AC116" s="294">
        <f t="shared" si="1271"/>
        <v>0</v>
      </c>
      <c r="AD116" s="442"/>
      <c r="AE116" s="436"/>
      <c r="AF116" s="358"/>
      <c r="AG116" s="382"/>
      <c r="AH116" s="382"/>
      <c r="AI116" s="382"/>
      <c r="AJ116" s="382"/>
      <c r="AK116" s="382"/>
      <c r="AL116" s="382"/>
      <c r="AM116" s="381"/>
      <c r="AN116" s="382"/>
      <c r="AO116" s="384"/>
      <c r="AP116" s="358"/>
      <c r="AQ116" s="356"/>
      <c r="AR116" s="356"/>
      <c r="AS116" s="356"/>
      <c r="AT116" s="356"/>
      <c r="AU116" s="356"/>
      <c r="AV116" s="356"/>
      <c r="AW116" s="356"/>
      <c r="AX116" s="356"/>
      <c r="AY116" s="356"/>
      <c r="AZ116" s="356"/>
      <c r="BA116" s="356"/>
      <c r="BB116" s="356"/>
      <c r="BC116" s="356"/>
      <c r="BD116" s="356"/>
      <c r="BE116" s="356"/>
      <c r="BF116" s="356"/>
      <c r="BG116" s="356"/>
      <c r="BH116" s="356"/>
      <c r="BI116" s="502"/>
      <c r="BJ116" s="355"/>
      <c r="BK116" s="358"/>
      <c r="BL116" s="356"/>
      <c r="BM116" s="356"/>
      <c r="BN116" s="356"/>
      <c r="BO116" s="356"/>
      <c r="BP116" s="356"/>
      <c r="BQ116" s="356"/>
      <c r="BR116" s="356"/>
      <c r="BS116" s="356"/>
      <c r="BT116" s="357"/>
      <c r="BU116" s="358"/>
      <c r="BV116" s="356"/>
      <c r="BW116" s="356"/>
      <c r="BX116" s="356"/>
      <c r="BY116" s="356"/>
      <c r="BZ116" s="356"/>
      <c r="CA116" s="356"/>
      <c r="CB116" s="356"/>
      <c r="CC116" s="356"/>
      <c r="CD116" s="357"/>
      <c r="CE116" s="395"/>
      <c r="CF116" s="358"/>
      <c r="CG116" s="356"/>
      <c r="CH116" s="356"/>
      <c r="CI116" s="356"/>
      <c r="CJ116" s="357"/>
      <c r="CK116" s="396"/>
      <c r="CL116" s="399"/>
      <c r="CM116" s="358"/>
      <c r="CN116" s="356"/>
      <c r="CO116" s="356"/>
      <c r="CP116" s="356"/>
      <c r="CQ116" s="356"/>
      <c r="CR116" s="356"/>
      <c r="CS116" s="356"/>
      <c r="CT116" s="356"/>
      <c r="CU116" s="356"/>
      <c r="CV116" s="357"/>
      <c r="CW116" s="355"/>
      <c r="CX116" s="355"/>
      <c r="CY116" s="358"/>
      <c r="CZ116" s="356"/>
      <c r="DA116" s="356"/>
      <c r="DB116" s="356"/>
      <c r="DC116" s="356"/>
      <c r="DD116" s="356"/>
      <c r="DE116" s="356"/>
      <c r="DF116" s="356"/>
      <c r="DG116" s="356"/>
      <c r="DH116" s="357"/>
      <c r="DI116" s="352"/>
      <c r="DJ116" s="352"/>
      <c r="DK116" s="393"/>
      <c r="DL116" s="393"/>
      <c r="DM116" s="393"/>
      <c r="DN116" s="393"/>
      <c r="DO116" s="393"/>
      <c r="DP116" s="393"/>
      <c r="DQ116" s="392"/>
      <c r="DR116" s="358"/>
      <c r="DS116" s="356"/>
      <c r="DT116" s="356"/>
      <c r="DU116" s="356"/>
      <c r="DV116" s="357"/>
      <c r="DW116" s="423"/>
      <c r="DX116" s="358"/>
      <c r="DY116" s="356"/>
      <c r="DZ116" s="356"/>
      <c r="EA116" s="356"/>
      <c r="EB116" s="357"/>
      <c r="EC116" s="423"/>
      <c r="ED116" s="424"/>
    </row>
    <row r="117" spans="2:134" ht="12.6" customHeight="1" x14ac:dyDescent="0.25">
      <c r="B117" s="433">
        <f t="shared" ref="B117" si="2027">B114+1</f>
        <v>37</v>
      </c>
      <c r="C117" s="428"/>
      <c r="D117" s="428"/>
      <c r="E117" s="428"/>
      <c r="F117" s="457" t="s">
        <v>212</v>
      </c>
      <c r="G117" s="449"/>
      <c r="H117" s="474" t="str">
        <f t="shared" ref="H117" si="2028">IF($F117="3e)  Skoršia transpozícia  - zavedenie transpozície pred termínom ktorý určuje smernica EÚ. "," ","")</f>
        <v/>
      </c>
      <c r="I117" s="474" t="str">
        <f t="shared" ref="I117" si="2029">IF($F117="3e)  Skoršia transpozícia  - zavedenie transpozície pred termínom ktorý určuje smernica EÚ. ",$H117,"NA")</f>
        <v>NA</v>
      </c>
      <c r="J117" s="491">
        <f>IF(I117&gt;12,1,I117/12)</f>
        <v>1</v>
      </c>
      <c r="K117" s="457"/>
      <c r="L117" s="413"/>
      <c r="M117" s="456">
        <f>IF(L117="N",0,L117)</f>
        <v>0</v>
      </c>
      <c r="N117" s="413" t="s">
        <v>212</v>
      </c>
      <c r="O117" s="413"/>
      <c r="P117" s="413"/>
      <c r="Q117" s="391" t="s">
        <v>36</v>
      </c>
      <c r="R117" s="386">
        <f>VLOOKUP(Q117,vstupy!$B$3:$C$15,2,FALSE)</f>
        <v>0</v>
      </c>
      <c r="S117" s="413"/>
      <c r="T117" s="416"/>
      <c r="U117" s="391" t="s">
        <v>36</v>
      </c>
      <c r="V117" s="386">
        <f>VLOOKUP(U117,vstupy!$B$3:$C$15,2,FALSE)</f>
        <v>0</v>
      </c>
      <c r="W117" s="413"/>
      <c r="X117" s="174" t="s">
        <v>157</v>
      </c>
      <c r="Y117" s="188" t="s">
        <v>152</v>
      </c>
      <c r="Z117" s="185">
        <f>VLOOKUP($X117,vstupy!$B$18:$F$31,MATCH($Y117,vstupy!$B$17:$F$17,0),0)</f>
        <v>0</v>
      </c>
      <c r="AA117" s="121" t="s">
        <v>158</v>
      </c>
      <c r="AB117" s="185">
        <f>VLOOKUP($AA117,vstupy!$B$34:$C$36,2,FALSE)</f>
        <v>0</v>
      </c>
      <c r="AC117" s="185">
        <f t="shared" si="1271"/>
        <v>0</v>
      </c>
      <c r="AD117" s="465" t="s">
        <v>36</v>
      </c>
      <c r="AE117" s="434">
        <f>VLOOKUP(AD117,vstupy!$B$3:$C$15,2,FALSE)</f>
        <v>0</v>
      </c>
      <c r="AF117" s="437" t="str">
        <f>IFERROR(IF(M117=0,"N",O117/L117*J117),0)</f>
        <v>N</v>
      </c>
      <c r="AG117" s="382">
        <f>O117*J117</f>
        <v>0</v>
      </c>
      <c r="AH117" s="394">
        <f t="shared" ref="AH117" si="2030">P117*R117*J117</f>
        <v>0</v>
      </c>
      <c r="AI117" s="381">
        <f t="shared" ref="AI117" si="2031">IFERROR(AH117*M117,0)</f>
        <v>0</v>
      </c>
      <c r="AJ117" s="394" t="str">
        <f t="shared" si="1393"/>
        <v>N</v>
      </c>
      <c r="AK117" s="382">
        <f t="shared" ref="AK117" si="2032">S117*J117</f>
        <v>0</v>
      </c>
      <c r="AL117" s="382">
        <f>T117*V117*J117</f>
        <v>0</v>
      </c>
      <c r="AM117" s="387">
        <f t="shared" ref="AM117" si="2033">IFERROR(AL117*M117,0)</f>
        <v>0</v>
      </c>
      <c r="AN117" s="381">
        <f t="shared" ref="AN117" si="2034">IF(W117&gt;0,IF(AE117&gt;0,($G$5/160)*(W117/60)*AE117*J117,0),IF(AE117&gt;0,($G$5/160)*((AC117+AC118+AC119)/60)*AE117*J117,0))</f>
        <v>0</v>
      </c>
      <c r="AO117" s="384">
        <f>IFERROR(AN117*M117,0)</f>
        <v>0</v>
      </c>
      <c r="AP117" s="358">
        <f t="shared" ref="AP117" si="2035">IF($N117="In (zvyšuje náklady)",AF117,0)</f>
        <v>0</v>
      </c>
      <c r="AQ117" s="356">
        <f t="shared" ref="AQ117" si="2036">IF($N117="In (zvyšuje náklady)",AG117,0)</f>
        <v>0</v>
      </c>
      <c r="AR117" s="356">
        <f t="shared" ref="AR117" si="2037">IF($N117="In (zvyšuje náklady)",AH117,0)</f>
        <v>0</v>
      </c>
      <c r="AS117" s="356">
        <f t="shared" ref="AS117" si="2038">IF($N117="In (zvyšuje náklady)",AI117,0)</f>
        <v>0</v>
      </c>
      <c r="AT117" s="356">
        <f t="shared" ref="AT117" si="2039">IF($N117="In (zvyšuje náklady)",AJ117,0)</f>
        <v>0</v>
      </c>
      <c r="AU117" s="356">
        <f t="shared" ref="AU117" si="2040">IF($N117="In (zvyšuje náklady)",AK117,0)</f>
        <v>0</v>
      </c>
      <c r="AV117" s="356">
        <f t="shared" ref="AV117" si="2041">IF($N117="In (zvyšuje náklady)",AL117,0)</f>
        <v>0</v>
      </c>
      <c r="AW117" s="356">
        <f t="shared" ref="AW117" si="2042">IF($N117="In (zvyšuje náklady)",AM117,0)</f>
        <v>0</v>
      </c>
      <c r="AX117" s="356">
        <f t="shared" ref="AX117" si="2043">IF($N117="In (zvyšuje náklady)",AN117,0)</f>
        <v>0</v>
      </c>
      <c r="AY117" s="356">
        <f t="shared" ref="AY117" si="2044">IF($N117="In (zvyšuje náklady)",AO117,0)</f>
        <v>0</v>
      </c>
      <c r="AZ117" s="356" t="str">
        <f t="shared" ref="AZ117" si="2045">IF($N117="Out (znižuje náklady)",AF117,"0")</f>
        <v>0</v>
      </c>
      <c r="BA117" s="356" t="str">
        <f t="shared" ref="BA117" si="2046">IF($N117="Out (znižuje náklady)",AG117,"0")</f>
        <v>0</v>
      </c>
      <c r="BB117" s="356" t="str">
        <f t="shared" ref="BB117" si="2047">IF($N117="Out (znižuje náklady)",AH117,"0")</f>
        <v>0</v>
      </c>
      <c r="BC117" s="356" t="str">
        <f t="shared" ref="BC117" si="2048">IF($N117="Out (znižuje náklady)",AI117,"0")</f>
        <v>0</v>
      </c>
      <c r="BD117" s="356" t="str">
        <f t="shared" ref="BD117" si="2049">IF($N117="Out (znižuje náklady)",AJ117,"0")</f>
        <v>0</v>
      </c>
      <c r="BE117" s="356" t="str">
        <f t="shared" ref="BE117" si="2050">IF($N117="Out (znižuje náklady)",AK117,"0")</f>
        <v>0</v>
      </c>
      <c r="BF117" s="356" t="str">
        <f t="shared" ref="BF117" si="2051">IF($N117="Out (znižuje náklady)",AL117,"0")</f>
        <v>0</v>
      </c>
      <c r="BG117" s="356" t="str">
        <f t="shared" ref="BG117" si="2052">IF($N117="Out (znižuje náklady)",AM117,"0")</f>
        <v>0</v>
      </c>
      <c r="BH117" s="356" t="str">
        <f t="shared" ref="BH117" si="2053">IF($N117="Out (znižuje náklady)",AN117,"0")</f>
        <v>0</v>
      </c>
      <c r="BI117" s="502" t="str">
        <f t="shared" ref="BI117" si="2054">IF($N117="Out (znižuje náklady)",AO117,"0")</f>
        <v>0</v>
      </c>
      <c r="BJ117" s="355">
        <f>IF(F117=vstupy!$B$47,0,1)</f>
        <v>1</v>
      </c>
      <c r="BK117" s="358">
        <f t="shared" ref="BK117" si="2055">$BJ117*AP117</f>
        <v>0</v>
      </c>
      <c r="BL117" s="356">
        <f t="shared" ref="BL117" si="2056">$BJ117*AQ117</f>
        <v>0</v>
      </c>
      <c r="BM117" s="356">
        <f t="shared" ref="BM117" si="2057">$BJ117*AR117</f>
        <v>0</v>
      </c>
      <c r="BN117" s="356">
        <f t="shared" ref="BN117" si="2058">$BJ117*AS117</f>
        <v>0</v>
      </c>
      <c r="BO117" s="356">
        <f t="shared" ref="BO117" si="2059">$BJ117*AT117</f>
        <v>0</v>
      </c>
      <c r="BP117" s="356">
        <f t="shared" ref="BP117" si="2060">$BJ117*AU117</f>
        <v>0</v>
      </c>
      <c r="BQ117" s="356">
        <f t="shared" ref="BQ117" si="2061">$BJ117*AV117</f>
        <v>0</v>
      </c>
      <c r="BR117" s="356">
        <f t="shared" ref="BR117" si="2062">$BJ117*AW117</f>
        <v>0</v>
      </c>
      <c r="BS117" s="356">
        <f t="shared" ref="BS117" si="2063">$BJ117*AX117</f>
        <v>0</v>
      </c>
      <c r="BT117" s="357">
        <f t="shared" ref="BT117" si="2064">$BJ117*AY117</f>
        <v>0</v>
      </c>
      <c r="BU117" s="358">
        <f t="shared" ref="BU117" si="2065">$BJ117*AZ117</f>
        <v>0</v>
      </c>
      <c r="BV117" s="356">
        <f t="shared" ref="BV117" si="2066">$BJ117*BA117</f>
        <v>0</v>
      </c>
      <c r="BW117" s="356">
        <f t="shared" ref="BW117" si="2067">$BJ117*BB117</f>
        <v>0</v>
      </c>
      <c r="BX117" s="356">
        <f t="shared" ref="BX117" si="2068">$BJ117*BC117</f>
        <v>0</v>
      </c>
      <c r="BY117" s="356">
        <f t="shared" ref="BY117" si="2069">$BJ117*BD117</f>
        <v>0</v>
      </c>
      <c r="BZ117" s="356">
        <f t="shared" ref="BZ117" si="2070">$BJ117*BE117</f>
        <v>0</v>
      </c>
      <c r="CA117" s="356">
        <f t="shared" ref="CA117" si="2071">$BJ117*BF117</f>
        <v>0</v>
      </c>
      <c r="CB117" s="356">
        <f t="shared" ref="CB117" si="2072">$BJ117*BG117</f>
        <v>0</v>
      </c>
      <c r="CC117" s="356">
        <f t="shared" ref="CC117" si="2073">$BJ117*BH117</f>
        <v>0</v>
      </c>
      <c r="CD117" s="357">
        <f t="shared" ref="CD117" si="2074">$BJ117*BI117</f>
        <v>0</v>
      </c>
      <c r="CE117" s="395">
        <f>IF(N117="Nemení sa",1,0)</f>
        <v>0</v>
      </c>
      <c r="CF117" s="358">
        <f>AG117*$CE117</f>
        <v>0</v>
      </c>
      <c r="CG117" s="356">
        <f>AI117*$CE117</f>
        <v>0</v>
      </c>
      <c r="CH117" s="356">
        <f>AK117*$CE117</f>
        <v>0</v>
      </c>
      <c r="CI117" s="356">
        <f>AM117*$CE117</f>
        <v>0</v>
      </c>
      <c r="CJ117" s="357">
        <f>AO117*$CE117</f>
        <v>0</v>
      </c>
      <c r="CK117" s="396">
        <f t="shared" ref="CK117" si="2075">SUM(CF117:CJ119)</f>
        <v>0</v>
      </c>
      <c r="CL117" s="397">
        <f>IF(F117=vstupy!B$42,"1",0)</f>
        <v>0</v>
      </c>
      <c r="CM117" s="358">
        <f t="shared" ref="CM117:CV117" si="2076">IF($CL117="1",AP117,0)</f>
        <v>0</v>
      </c>
      <c r="CN117" s="356">
        <f t="shared" si="2076"/>
        <v>0</v>
      </c>
      <c r="CO117" s="356">
        <f t="shared" si="2076"/>
        <v>0</v>
      </c>
      <c r="CP117" s="356">
        <f t="shared" si="2076"/>
        <v>0</v>
      </c>
      <c r="CQ117" s="356">
        <f t="shared" si="2076"/>
        <v>0</v>
      </c>
      <c r="CR117" s="356">
        <f t="shared" si="2076"/>
        <v>0</v>
      </c>
      <c r="CS117" s="356">
        <f t="shared" si="2076"/>
        <v>0</v>
      </c>
      <c r="CT117" s="356">
        <f t="shared" si="2076"/>
        <v>0</v>
      </c>
      <c r="CU117" s="356">
        <f t="shared" si="2076"/>
        <v>0</v>
      </c>
      <c r="CV117" s="357">
        <f t="shared" si="2076"/>
        <v>0</v>
      </c>
      <c r="CW117" s="355">
        <f>CP117+CT117+CV117</f>
        <v>0</v>
      </c>
      <c r="CX117" s="355">
        <f t="shared" ref="CX117" si="2077">CN117+CR117</f>
        <v>0</v>
      </c>
      <c r="CY117" s="358">
        <f t="shared" ref="CY117:DH117" si="2078">IF($CL117="1",AZ117,0)</f>
        <v>0</v>
      </c>
      <c r="CZ117" s="356">
        <f t="shared" si="2078"/>
        <v>0</v>
      </c>
      <c r="DA117" s="356">
        <f t="shared" si="2078"/>
        <v>0</v>
      </c>
      <c r="DB117" s="356">
        <f t="shared" si="2078"/>
        <v>0</v>
      </c>
      <c r="DC117" s="356">
        <f t="shared" si="2078"/>
        <v>0</v>
      </c>
      <c r="DD117" s="356">
        <f t="shared" si="2078"/>
        <v>0</v>
      </c>
      <c r="DE117" s="356">
        <f t="shared" si="2078"/>
        <v>0</v>
      </c>
      <c r="DF117" s="356">
        <f t="shared" si="2078"/>
        <v>0</v>
      </c>
      <c r="DG117" s="356">
        <f t="shared" si="2078"/>
        <v>0</v>
      </c>
      <c r="DH117" s="357">
        <f t="shared" si="2078"/>
        <v>0</v>
      </c>
      <c r="DI117" s="352">
        <f>DB117+DF117+DH117</f>
        <v>0</v>
      </c>
      <c r="DJ117" s="352">
        <f t="shared" ref="DJ117" si="2079">CZ117+DD117</f>
        <v>0</v>
      </c>
      <c r="DK117" s="393">
        <f>IF(CE117=0,1,0)</f>
        <v>1</v>
      </c>
      <c r="DL117" s="393">
        <f>IFERROR(IF($AF117="N",AH117+AJ117+AL117+AN117,AF117+AH117+AJ117+AL117+AN117),0)*$DK117</f>
        <v>0</v>
      </c>
      <c r="DM117" s="393">
        <f>(AG117+AI117+AK117+AM117+AO117)*$DK117</f>
        <v>0</v>
      </c>
      <c r="DN117" s="393">
        <f>AS117+AW117+AY117-CW117</f>
        <v>0</v>
      </c>
      <c r="DO117" s="393">
        <f>BC117+BG117+BI117-DI117</f>
        <v>0</v>
      </c>
      <c r="DP117" s="393">
        <f>DN117+DO117</f>
        <v>0</v>
      </c>
      <c r="DQ117" s="392" t="str">
        <f>IF(OR(F117=vstupy!B$40,F117=vstupy!B$41,F117=vstupy!B$42,),"0","1")</f>
        <v>0</v>
      </c>
      <c r="DR117" s="358">
        <f>IF($DQ117="1",AQ117,"0")+CF117</f>
        <v>0</v>
      </c>
      <c r="DS117" s="356">
        <f>IF($DQ117="1",AS117,"0")+CG117</f>
        <v>0</v>
      </c>
      <c r="DT117" s="356">
        <f>IF($DQ117="1",AU117,"0")+CH117</f>
        <v>0</v>
      </c>
      <c r="DU117" s="356">
        <f>IF($DQ117="1",AW117,"0")+CI117</f>
        <v>0</v>
      </c>
      <c r="DV117" s="357">
        <f>IF($DQ117="1",AY117,"0")+CJ117</f>
        <v>0</v>
      </c>
      <c r="DW117" s="423">
        <f t="shared" ref="DW117" si="2080">SUM(DR117:DV119)</f>
        <v>0</v>
      </c>
      <c r="DX117" s="358" t="str">
        <f t="shared" ref="DX117" si="2081">IF($DQ117="1",BA117,"0")</f>
        <v>0</v>
      </c>
      <c r="DY117" s="356" t="str">
        <f t="shared" ref="DY117" si="2082">IF($DQ117="1",BC117,"0")</f>
        <v>0</v>
      </c>
      <c r="DZ117" s="356" t="str">
        <f t="shared" ref="DZ117" si="2083">IF($DQ117="1",BE117,"0")</f>
        <v>0</v>
      </c>
      <c r="EA117" s="356" t="str">
        <f>IF($DQ117="1",BG117,"0")</f>
        <v>0</v>
      </c>
      <c r="EB117" s="357" t="str">
        <f>IF($DQ117="1",BI117,"0")</f>
        <v>0</v>
      </c>
      <c r="EC117" s="423">
        <f t="shared" ref="EC117" si="2084">SUM(DX117:EB119)</f>
        <v>0</v>
      </c>
      <c r="ED117" s="424">
        <f>EC117+DW117</f>
        <v>0</v>
      </c>
    </row>
    <row r="118" spans="2:134" ht="12.6" customHeight="1" x14ac:dyDescent="0.25">
      <c r="B118" s="433"/>
      <c r="C118" s="428"/>
      <c r="D118" s="428"/>
      <c r="E118" s="428"/>
      <c r="F118" s="458"/>
      <c r="G118" s="449"/>
      <c r="H118" s="475"/>
      <c r="I118" s="475"/>
      <c r="J118" s="492"/>
      <c r="K118" s="458"/>
      <c r="L118" s="413"/>
      <c r="M118" s="456"/>
      <c r="N118" s="413"/>
      <c r="O118" s="413"/>
      <c r="P118" s="413"/>
      <c r="Q118" s="391"/>
      <c r="R118" s="386"/>
      <c r="S118" s="413"/>
      <c r="T118" s="416"/>
      <c r="U118" s="391"/>
      <c r="V118" s="386"/>
      <c r="W118" s="413"/>
      <c r="X118" s="174" t="s">
        <v>157</v>
      </c>
      <c r="Y118" s="188" t="s">
        <v>152</v>
      </c>
      <c r="Z118" s="185">
        <f>VLOOKUP($X118,vstupy!$B$18:$F$31,MATCH($Y118,vstupy!$B$17:$F$17,0),0)</f>
        <v>0</v>
      </c>
      <c r="AA118" s="121" t="s">
        <v>158</v>
      </c>
      <c r="AB118" s="185">
        <f>VLOOKUP($AA118,vstupy!$B$34:$C$36,2,FALSE)</f>
        <v>0</v>
      </c>
      <c r="AC118" s="185">
        <f t="shared" si="1271"/>
        <v>0</v>
      </c>
      <c r="AD118" s="466"/>
      <c r="AE118" s="435"/>
      <c r="AF118" s="358"/>
      <c r="AG118" s="382"/>
      <c r="AH118" s="382"/>
      <c r="AI118" s="382"/>
      <c r="AJ118" s="382"/>
      <c r="AK118" s="382"/>
      <c r="AL118" s="382"/>
      <c r="AM118" s="389"/>
      <c r="AN118" s="382"/>
      <c r="AO118" s="384"/>
      <c r="AP118" s="358"/>
      <c r="AQ118" s="356"/>
      <c r="AR118" s="356"/>
      <c r="AS118" s="356"/>
      <c r="AT118" s="356"/>
      <c r="AU118" s="356"/>
      <c r="AV118" s="356"/>
      <c r="AW118" s="356"/>
      <c r="AX118" s="356"/>
      <c r="AY118" s="356"/>
      <c r="AZ118" s="356"/>
      <c r="BA118" s="356"/>
      <c r="BB118" s="356"/>
      <c r="BC118" s="356"/>
      <c r="BD118" s="356"/>
      <c r="BE118" s="356"/>
      <c r="BF118" s="356"/>
      <c r="BG118" s="356"/>
      <c r="BH118" s="356"/>
      <c r="BI118" s="502"/>
      <c r="BJ118" s="355"/>
      <c r="BK118" s="358"/>
      <c r="BL118" s="356"/>
      <c r="BM118" s="356"/>
      <c r="BN118" s="356"/>
      <c r="BO118" s="356"/>
      <c r="BP118" s="356"/>
      <c r="BQ118" s="356"/>
      <c r="BR118" s="356"/>
      <c r="BS118" s="356"/>
      <c r="BT118" s="357"/>
      <c r="BU118" s="358"/>
      <c r="BV118" s="356"/>
      <c r="BW118" s="356"/>
      <c r="BX118" s="356"/>
      <c r="BY118" s="356"/>
      <c r="BZ118" s="356"/>
      <c r="CA118" s="356"/>
      <c r="CB118" s="356"/>
      <c r="CC118" s="356"/>
      <c r="CD118" s="357"/>
      <c r="CE118" s="395"/>
      <c r="CF118" s="358"/>
      <c r="CG118" s="356"/>
      <c r="CH118" s="356"/>
      <c r="CI118" s="356"/>
      <c r="CJ118" s="357"/>
      <c r="CK118" s="396"/>
      <c r="CL118" s="398"/>
      <c r="CM118" s="358"/>
      <c r="CN118" s="356"/>
      <c r="CO118" s="356"/>
      <c r="CP118" s="356"/>
      <c r="CQ118" s="356"/>
      <c r="CR118" s="356"/>
      <c r="CS118" s="356"/>
      <c r="CT118" s="356"/>
      <c r="CU118" s="356"/>
      <c r="CV118" s="357"/>
      <c r="CW118" s="355"/>
      <c r="CX118" s="355"/>
      <c r="CY118" s="358"/>
      <c r="CZ118" s="356"/>
      <c r="DA118" s="356"/>
      <c r="DB118" s="356"/>
      <c r="DC118" s="356"/>
      <c r="DD118" s="356"/>
      <c r="DE118" s="356"/>
      <c r="DF118" s="356"/>
      <c r="DG118" s="356"/>
      <c r="DH118" s="357"/>
      <c r="DI118" s="352"/>
      <c r="DJ118" s="352"/>
      <c r="DK118" s="393"/>
      <c r="DL118" s="393"/>
      <c r="DM118" s="393"/>
      <c r="DN118" s="393"/>
      <c r="DO118" s="393"/>
      <c r="DP118" s="393"/>
      <c r="DQ118" s="392"/>
      <c r="DR118" s="358"/>
      <c r="DS118" s="356"/>
      <c r="DT118" s="356"/>
      <c r="DU118" s="356"/>
      <c r="DV118" s="357"/>
      <c r="DW118" s="423"/>
      <c r="DX118" s="358"/>
      <c r="DY118" s="356"/>
      <c r="DZ118" s="356"/>
      <c r="EA118" s="356"/>
      <c r="EB118" s="357"/>
      <c r="EC118" s="423"/>
      <c r="ED118" s="424"/>
    </row>
    <row r="119" spans="2:134" ht="12.6" customHeight="1" x14ac:dyDescent="0.25">
      <c r="B119" s="433"/>
      <c r="C119" s="428"/>
      <c r="D119" s="428"/>
      <c r="E119" s="428"/>
      <c r="F119" s="459"/>
      <c r="G119" s="449"/>
      <c r="H119" s="476"/>
      <c r="I119" s="476"/>
      <c r="J119" s="493"/>
      <c r="K119" s="459"/>
      <c r="L119" s="413"/>
      <c r="M119" s="456"/>
      <c r="N119" s="413"/>
      <c r="O119" s="413"/>
      <c r="P119" s="413"/>
      <c r="Q119" s="391"/>
      <c r="R119" s="386"/>
      <c r="S119" s="413"/>
      <c r="T119" s="416"/>
      <c r="U119" s="391"/>
      <c r="V119" s="386"/>
      <c r="W119" s="413"/>
      <c r="X119" s="174" t="s">
        <v>157</v>
      </c>
      <c r="Y119" s="188" t="s">
        <v>152</v>
      </c>
      <c r="Z119" s="185">
        <f>VLOOKUP($X119,vstupy!$B$18:$F$31,MATCH($Y119,vstupy!$B$17:$F$17,0),0)</f>
        <v>0</v>
      </c>
      <c r="AA119" s="121" t="s">
        <v>158</v>
      </c>
      <c r="AB119" s="185">
        <f>VLOOKUP($AA119,vstupy!$B$34:$C$36,2,FALSE)</f>
        <v>0</v>
      </c>
      <c r="AC119" s="185">
        <f t="shared" si="1271"/>
        <v>0</v>
      </c>
      <c r="AD119" s="467"/>
      <c r="AE119" s="436"/>
      <c r="AF119" s="358"/>
      <c r="AG119" s="382"/>
      <c r="AH119" s="382"/>
      <c r="AI119" s="382"/>
      <c r="AJ119" s="382"/>
      <c r="AK119" s="382"/>
      <c r="AL119" s="382"/>
      <c r="AM119" s="381"/>
      <c r="AN119" s="382"/>
      <c r="AO119" s="384"/>
      <c r="AP119" s="358"/>
      <c r="AQ119" s="356"/>
      <c r="AR119" s="356"/>
      <c r="AS119" s="356"/>
      <c r="AT119" s="356"/>
      <c r="AU119" s="356"/>
      <c r="AV119" s="356"/>
      <c r="AW119" s="356"/>
      <c r="AX119" s="356"/>
      <c r="AY119" s="356"/>
      <c r="AZ119" s="356"/>
      <c r="BA119" s="356"/>
      <c r="BB119" s="356"/>
      <c r="BC119" s="356"/>
      <c r="BD119" s="356"/>
      <c r="BE119" s="356"/>
      <c r="BF119" s="356"/>
      <c r="BG119" s="356"/>
      <c r="BH119" s="356"/>
      <c r="BI119" s="502"/>
      <c r="BJ119" s="355"/>
      <c r="BK119" s="358"/>
      <c r="BL119" s="356"/>
      <c r="BM119" s="356"/>
      <c r="BN119" s="356"/>
      <c r="BO119" s="356"/>
      <c r="BP119" s="356"/>
      <c r="BQ119" s="356"/>
      <c r="BR119" s="356"/>
      <c r="BS119" s="356"/>
      <c r="BT119" s="357"/>
      <c r="BU119" s="358"/>
      <c r="BV119" s="356"/>
      <c r="BW119" s="356"/>
      <c r="BX119" s="356"/>
      <c r="BY119" s="356"/>
      <c r="BZ119" s="356"/>
      <c r="CA119" s="356"/>
      <c r="CB119" s="356"/>
      <c r="CC119" s="356"/>
      <c r="CD119" s="357"/>
      <c r="CE119" s="395"/>
      <c r="CF119" s="358"/>
      <c r="CG119" s="356"/>
      <c r="CH119" s="356"/>
      <c r="CI119" s="356"/>
      <c r="CJ119" s="357"/>
      <c r="CK119" s="396"/>
      <c r="CL119" s="399"/>
      <c r="CM119" s="358"/>
      <c r="CN119" s="356"/>
      <c r="CO119" s="356"/>
      <c r="CP119" s="356"/>
      <c r="CQ119" s="356"/>
      <c r="CR119" s="356"/>
      <c r="CS119" s="356"/>
      <c r="CT119" s="356"/>
      <c r="CU119" s="356"/>
      <c r="CV119" s="357"/>
      <c r="CW119" s="355"/>
      <c r="CX119" s="355"/>
      <c r="CY119" s="358"/>
      <c r="CZ119" s="356"/>
      <c r="DA119" s="356"/>
      <c r="DB119" s="356"/>
      <c r="DC119" s="356"/>
      <c r="DD119" s="356"/>
      <c r="DE119" s="356"/>
      <c r="DF119" s="356"/>
      <c r="DG119" s="356"/>
      <c r="DH119" s="357"/>
      <c r="DI119" s="352"/>
      <c r="DJ119" s="352"/>
      <c r="DK119" s="393"/>
      <c r="DL119" s="393"/>
      <c r="DM119" s="393"/>
      <c r="DN119" s="393"/>
      <c r="DO119" s="393"/>
      <c r="DP119" s="393"/>
      <c r="DQ119" s="392"/>
      <c r="DR119" s="358"/>
      <c r="DS119" s="356"/>
      <c r="DT119" s="356"/>
      <c r="DU119" s="356"/>
      <c r="DV119" s="357"/>
      <c r="DW119" s="423"/>
      <c r="DX119" s="358"/>
      <c r="DY119" s="356"/>
      <c r="DZ119" s="356"/>
      <c r="EA119" s="356"/>
      <c r="EB119" s="357"/>
      <c r="EC119" s="423"/>
      <c r="ED119" s="424"/>
    </row>
    <row r="120" spans="2:134" ht="12.6" customHeight="1" x14ac:dyDescent="0.25">
      <c r="B120" s="432">
        <f t="shared" ref="B120" si="2085">B117+1</f>
        <v>38</v>
      </c>
      <c r="C120" s="429"/>
      <c r="D120" s="429"/>
      <c r="E120" s="429"/>
      <c r="F120" s="445" t="s">
        <v>212</v>
      </c>
      <c r="G120" s="450"/>
      <c r="H120" s="462" t="str">
        <f t="shared" ref="H120" si="2086">IF($F120="3e)  Skoršia transpozícia  - zavedenie transpozície pred termínom ktorý určuje smernica EÚ. "," ","")</f>
        <v/>
      </c>
      <c r="I120" s="462" t="str">
        <f t="shared" ref="I120" si="2087">IF($F120="3e)  Skoršia transpozícia  - zavedenie transpozície pred termínom ktorý určuje smernica EÚ. ",$H120,"NA")</f>
        <v>NA</v>
      </c>
      <c r="J120" s="494">
        <f>IF(I120&gt;12,1,I120/12)</f>
        <v>1</v>
      </c>
      <c r="K120" s="445"/>
      <c r="L120" s="414"/>
      <c r="M120" s="455">
        <f>IF(L120="N",0,L120)</f>
        <v>0</v>
      </c>
      <c r="N120" s="414" t="s">
        <v>212</v>
      </c>
      <c r="O120" s="414"/>
      <c r="P120" s="414"/>
      <c r="Q120" s="390" t="s">
        <v>36</v>
      </c>
      <c r="R120" s="385">
        <f>VLOOKUP(Q120,vstupy!$B$3:$C$15,2,FALSE)</f>
        <v>0</v>
      </c>
      <c r="S120" s="414"/>
      <c r="T120" s="415"/>
      <c r="U120" s="390" t="s">
        <v>36</v>
      </c>
      <c r="V120" s="385">
        <f>VLOOKUP(U120,vstupy!$B$3:$C$15,2,FALSE)</f>
        <v>0</v>
      </c>
      <c r="W120" s="414"/>
      <c r="X120" s="292" t="s">
        <v>157</v>
      </c>
      <c r="Y120" s="293" t="s">
        <v>152</v>
      </c>
      <c r="Z120" s="294">
        <f>VLOOKUP($X120,vstupy!$B$18:$F$31,MATCH($Y120,vstupy!$B$17:$F$17,0),0)</f>
        <v>0</v>
      </c>
      <c r="AA120" s="295" t="s">
        <v>158</v>
      </c>
      <c r="AB120" s="294">
        <f>VLOOKUP($AA120,vstupy!$B$34:$C$36,2,FALSE)</f>
        <v>0</v>
      </c>
      <c r="AC120" s="294">
        <f t="shared" si="1271"/>
        <v>0</v>
      </c>
      <c r="AD120" s="440" t="s">
        <v>36</v>
      </c>
      <c r="AE120" s="434">
        <f>VLOOKUP(AD120,vstupy!$B$3:$C$15,2,FALSE)</f>
        <v>0</v>
      </c>
      <c r="AF120" s="437" t="str">
        <f>IFERROR(IF(M120=0,"N",O120/L120*J120),0)</f>
        <v>N</v>
      </c>
      <c r="AG120" s="382">
        <f>O120*J120</f>
        <v>0</v>
      </c>
      <c r="AH120" s="394">
        <f t="shared" ref="AH120" si="2088">P120*R120*J120</f>
        <v>0</v>
      </c>
      <c r="AI120" s="381">
        <f t="shared" ref="AI120" si="2089">IFERROR(AH120*M120,0)</f>
        <v>0</v>
      </c>
      <c r="AJ120" s="394" t="str">
        <f t="shared" si="1393"/>
        <v>N</v>
      </c>
      <c r="AK120" s="382">
        <f t="shared" ref="AK120" si="2090">S120*J120</f>
        <v>0</v>
      </c>
      <c r="AL120" s="382">
        <f>T120*V120*J120</f>
        <v>0</v>
      </c>
      <c r="AM120" s="387">
        <f t="shared" ref="AM120" si="2091">IFERROR(AL120*M120,0)</f>
        <v>0</v>
      </c>
      <c r="AN120" s="381">
        <f t="shared" ref="AN120" si="2092">IF(W120&gt;0,IF(AE120&gt;0,($G$5/160)*(W120/60)*AE120*J120,0),IF(AE120&gt;0,($G$5/160)*((AC120+AC121+AC122)/60)*AE120*J120,0))</f>
        <v>0</v>
      </c>
      <c r="AO120" s="384">
        <f>IFERROR(AN120*M120,0)</f>
        <v>0</v>
      </c>
      <c r="AP120" s="358">
        <f t="shared" ref="AP120" si="2093">IF($N120="In (zvyšuje náklady)",AF120,0)</f>
        <v>0</v>
      </c>
      <c r="AQ120" s="356">
        <f t="shared" ref="AQ120" si="2094">IF($N120="In (zvyšuje náklady)",AG120,0)</f>
        <v>0</v>
      </c>
      <c r="AR120" s="356">
        <f t="shared" ref="AR120" si="2095">IF($N120="In (zvyšuje náklady)",AH120,0)</f>
        <v>0</v>
      </c>
      <c r="AS120" s="356">
        <f t="shared" ref="AS120" si="2096">IF($N120="In (zvyšuje náklady)",AI120,0)</f>
        <v>0</v>
      </c>
      <c r="AT120" s="356">
        <f t="shared" ref="AT120" si="2097">IF($N120="In (zvyšuje náklady)",AJ120,0)</f>
        <v>0</v>
      </c>
      <c r="AU120" s="356">
        <f t="shared" ref="AU120" si="2098">IF($N120="In (zvyšuje náklady)",AK120,0)</f>
        <v>0</v>
      </c>
      <c r="AV120" s="356">
        <f t="shared" ref="AV120" si="2099">IF($N120="In (zvyšuje náklady)",AL120,0)</f>
        <v>0</v>
      </c>
      <c r="AW120" s="356">
        <f t="shared" ref="AW120" si="2100">IF($N120="In (zvyšuje náklady)",AM120,0)</f>
        <v>0</v>
      </c>
      <c r="AX120" s="356">
        <f t="shared" ref="AX120" si="2101">IF($N120="In (zvyšuje náklady)",AN120,0)</f>
        <v>0</v>
      </c>
      <c r="AY120" s="356">
        <f t="shared" ref="AY120" si="2102">IF($N120="In (zvyšuje náklady)",AO120,0)</f>
        <v>0</v>
      </c>
      <c r="AZ120" s="356" t="str">
        <f t="shared" ref="AZ120" si="2103">IF($N120="Out (znižuje náklady)",AF120,"0")</f>
        <v>0</v>
      </c>
      <c r="BA120" s="356" t="str">
        <f t="shared" ref="BA120" si="2104">IF($N120="Out (znižuje náklady)",AG120,"0")</f>
        <v>0</v>
      </c>
      <c r="BB120" s="356" t="str">
        <f t="shared" ref="BB120" si="2105">IF($N120="Out (znižuje náklady)",AH120,"0")</f>
        <v>0</v>
      </c>
      <c r="BC120" s="356" t="str">
        <f t="shared" ref="BC120" si="2106">IF($N120="Out (znižuje náklady)",AI120,"0")</f>
        <v>0</v>
      </c>
      <c r="BD120" s="356" t="str">
        <f t="shared" ref="BD120" si="2107">IF($N120="Out (znižuje náklady)",AJ120,"0")</f>
        <v>0</v>
      </c>
      <c r="BE120" s="356" t="str">
        <f t="shared" ref="BE120" si="2108">IF($N120="Out (znižuje náklady)",AK120,"0")</f>
        <v>0</v>
      </c>
      <c r="BF120" s="356" t="str">
        <f t="shared" ref="BF120" si="2109">IF($N120="Out (znižuje náklady)",AL120,"0")</f>
        <v>0</v>
      </c>
      <c r="BG120" s="356" t="str">
        <f t="shared" ref="BG120" si="2110">IF($N120="Out (znižuje náklady)",AM120,"0")</f>
        <v>0</v>
      </c>
      <c r="BH120" s="356" t="str">
        <f t="shared" ref="BH120" si="2111">IF($N120="Out (znižuje náklady)",AN120,"0")</f>
        <v>0</v>
      </c>
      <c r="BI120" s="502" t="str">
        <f t="shared" ref="BI120" si="2112">IF($N120="Out (znižuje náklady)",AO120,"0")</f>
        <v>0</v>
      </c>
      <c r="BJ120" s="355">
        <f>IF(F120=vstupy!$B$47,0,1)</f>
        <v>1</v>
      </c>
      <c r="BK120" s="358">
        <f t="shared" ref="BK120" si="2113">$BJ120*AP120</f>
        <v>0</v>
      </c>
      <c r="BL120" s="356">
        <f t="shared" ref="BL120" si="2114">$BJ120*AQ120</f>
        <v>0</v>
      </c>
      <c r="BM120" s="356">
        <f t="shared" ref="BM120" si="2115">$BJ120*AR120</f>
        <v>0</v>
      </c>
      <c r="BN120" s="356">
        <f t="shared" ref="BN120" si="2116">$BJ120*AS120</f>
        <v>0</v>
      </c>
      <c r="BO120" s="356">
        <f t="shared" ref="BO120" si="2117">$BJ120*AT120</f>
        <v>0</v>
      </c>
      <c r="BP120" s="356">
        <f t="shared" ref="BP120" si="2118">$BJ120*AU120</f>
        <v>0</v>
      </c>
      <c r="BQ120" s="356">
        <f t="shared" ref="BQ120" si="2119">$BJ120*AV120</f>
        <v>0</v>
      </c>
      <c r="BR120" s="356">
        <f t="shared" ref="BR120" si="2120">$BJ120*AW120</f>
        <v>0</v>
      </c>
      <c r="BS120" s="356">
        <f t="shared" ref="BS120" si="2121">$BJ120*AX120</f>
        <v>0</v>
      </c>
      <c r="BT120" s="357">
        <f t="shared" ref="BT120" si="2122">$BJ120*AY120</f>
        <v>0</v>
      </c>
      <c r="BU120" s="358">
        <f t="shared" ref="BU120" si="2123">$BJ120*AZ120</f>
        <v>0</v>
      </c>
      <c r="BV120" s="356">
        <f t="shared" ref="BV120" si="2124">$BJ120*BA120</f>
        <v>0</v>
      </c>
      <c r="BW120" s="356">
        <f t="shared" ref="BW120" si="2125">$BJ120*BB120</f>
        <v>0</v>
      </c>
      <c r="BX120" s="356">
        <f t="shared" ref="BX120" si="2126">$BJ120*BC120</f>
        <v>0</v>
      </c>
      <c r="BY120" s="356">
        <f t="shared" ref="BY120" si="2127">$BJ120*BD120</f>
        <v>0</v>
      </c>
      <c r="BZ120" s="356">
        <f t="shared" ref="BZ120" si="2128">$BJ120*BE120</f>
        <v>0</v>
      </c>
      <c r="CA120" s="356">
        <f t="shared" ref="CA120" si="2129">$BJ120*BF120</f>
        <v>0</v>
      </c>
      <c r="CB120" s="356">
        <f t="shared" ref="CB120" si="2130">$BJ120*BG120</f>
        <v>0</v>
      </c>
      <c r="CC120" s="356">
        <f t="shared" ref="CC120" si="2131">$BJ120*BH120</f>
        <v>0</v>
      </c>
      <c r="CD120" s="357">
        <f t="shared" ref="CD120" si="2132">$BJ120*BI120</f>
        <v>0</v>
      </c>
      <c r="CE120" s="395">
        <f>IF(N120="Nemení sa",1,0)</f>
        <v>0</v>
      </c>
      <c r="CF120" s="358">
        <f>AG120*$CE120</f>
        <v>0</v>
      </c>
      <c r="CG120" s="356">
        <f>AI120*$CE120</f>
        <v>0</v>
      </c>
      <c r="CH120" s="356">
        <f>AK120*$CE120</f>
        <v>0</v>
      </c>
      <c r="CI120" s="356">
        <f>AM120*$CE120</f>
        <v>0</v>
      </c>
      <c r="CJ120" s="357">
        <f>AO120*$CE120</f>
        <v>0</v>
      </c>
      <c r="CK120" s="396">
        <f t="shared" ref="CK120" si="2133">SUM(CF120:CJ122)</f>
        <v>0</v>
      </c>
      <c r="CL120" s="397">
        <f>IF(F120=vstupy!B$42,"1",0)</f>
        <v>0</v>
      </c>
      <c r="CM120" s="358">
        <f t="shared" ref="CM120:CV120" si="2134">IF($CL120="1",AP120,0)</f>
        <v>0</v>
      </c>
      <c r="CN120" s="356">
        <f t="shared" si="2134"/>
        <v>0</v>
      </c>
      <c r="CO120" s="356">
        <f t="shared" si="2134"/>
        <v>0</v>
      </c>
      <c r="CP120" s="356">
        <f t="shared" si="2134"/>
        <v>0</v>
      </c>
      <c r="CQ120" s="356">
        <f t="shared" si="2134"/>
        <v>0</v>
      </c>
      <c r="CR120" s="356">
        <f t="shared" si="2134"/>
        <v>0</v>
      </c>
      <c r="CS120" s="356">
        <f t="shared" si="2134"/>
        <v>0</v>
      </c>
      <c r="CT120" s="356">
        <f t="shared" si="2134"/>
        <v>0</v>
      </c>
      <c r="CU120" s="356">
        <f t="shared" si="2134"/>
        <v>0</v>
      </c>
      <c r="CV120" s="357">
        <f t="shared" si="2134"/>
        <v>0</v>
      </c>
      <c r="CW120" s="355">
        <f>CP120+CT120+CV120</f>
        <v>0</v>
      </c>
      <c r="CX120" s="355">
        <f t="shared" ref="CX120" si="2135">CN120+CR120</f>
        <v>0</v>
      </c>
      <c r="CY120" s="358">
        <f t="shared" ref="CY120:DH120" si="2136">IF($CL120="1",AZ120,0)</f>
        <v>0</v>
      </c>
      <c r="CZ120" s="356">
        <f t="shared" si="2136"/>
        <v>0</v>
      </c>
      <c r="DA120" s="356">
        <f t="shared" si="2136"/>
        <v>0</v>
      </c>
      <c r="DB120" s="356">
        <f t="shared" si="2136"/>
        <v>0</v>
      </c>
      <c r="DC120" s="356">
        <f t="shared" si="2136"/>
        <v>0</v>
      </c>
      <c r="DD120" s="356">
        <f t="shared" si="2136"/>
        <v>0</v>
      </c>
      <c r="DE120" s="356">
        <f t="shared" si="2136"/>
        <v>0</v>
      </c>
      <c r="DF120" s="356">
        <f t="shared" si="2136"/>
        <v>0</v>
      </c>
      <c r="DG120" s="356">
        <f t="shared" si="2136"/>
        <v>0</v>
      </c>
      <c r="DH120" s="357">
        <f t="shared" si="2136"/>
        <v>0</v>
      </c>
      <c r="DI120" s="352">
        <f>DB120+DF120+DH120</f>
        <v>0</v>
      </c>
      <c r="DJ120" s="352">
        <f t="shared" ref="DJ120" si="2137">CZ120+DD120</f>
        <v>0</v>
      </c>
      <c r="DK120" s="393">
        <f>IF(CE120=0,1,0)</f>
        <v>1</v>
      </c>
      <c r="DL120" s="393">
        <f>IFERROR(IF($AF120="N",AH120+AJ120+AL120+AN120,AF120+AH120+AJ120+AL120+AN120),0)*$DK120</f>
        <v>0</v>
      </c>
      <c r="DM120" s="393">
        <f>(AG120+AI120+AK120+AM120+AO120)*$DK120</f>
        <v>0</v>
      </c>
      <c r="DN120" s="393">
        <f>AS120+AW120+AY120-CW120</f>
        <v>0</v>
      </c>
      <c r="DO120" s="393">
        <f>BC120+BG120+BI120-DI120</f>
        <v>0</v>
      </c>
      <c r="DP120" s="393">
        <f>DN120+DO120</f>
        <v>0</v>
      </c>
      <c r="DQ120" s="392" t="str">
        <f>IF(OR(F120=vstupy!B$40,F120=vstupy!B$41,F120=vstupy!B$42,),"0","1")</f>
        <v>0</v>
      </c>
      <c r="DR120" s="358">
        <f>IF($DQ120="1",AQ120,"0")+CF120</f>
        <v>0</v>
      </c>
      <c r="DS120" s="356">
        <f>IF($DQ120="1",AS120,"0")+CG120</f>
        <v>0</v>
      </c>
      <c r="DT120" s="356">
        <f>IF($DQ120="1",AU120,"0")+CH120</f>
        <v>0</v>
      </c>
      <c r="DU120" s="356">
        <f>IF($DQ120="1",AW120,"0")+CI120</f>
        <v>0</v>
      </c>
      <c r="DV120" s="357">
        <f>IF($DQ120="1",AY120,"0")+CJ120</f>
        <v>0</v>
      </c>
      <c r="DW120" s="423">
        <f t="shared" ref="DW120" si="2138">SUM(DR120:DV122)</f>
        <v>0</v>
      </c>
      <c r="DX120" s="358" t="str">
        <f t="shared" ref="DX120" si="2139">IF($DQ120="1",BA120,"0")</f>
        <v>0</v>
      </c>
      <c r="DY120" s="356" t="str">
        <f t="shared" ref="DY120" si="2140">IF($DQ120="1",BC120,"0")</f>
        <v>0</v>
      </c>
      <c r="DZ120" s="356" t="str">
        <f t="shared" ref="DZ120" si="2141">IF($DQ120="1",BE120,"0")</f>
        <v>0</v>
      </c>
      <c r="EA120" s="356" t="str">
        <f>IF($DQ120="1",BG120,"0")</f>
        <v>0</v>
      </c>
      <c r="EB120" s="357" t="str">
        <f>IF($DQ120="1",BI120,"0")</f>
        <v>0</v>
      </c>
      <c r="EC120" s="423">
        <f t="shared" ref="EC120" si="2142">SUM(DX120:EB122)</f>
        <v>0</v>
      </c>
      <c r="ED120" s="424">
        <f>EC120+DW120</f>
        <v>0</v>
      </c>
    </row>
    <row r="121" spans="2:134" ht="12.6" customHeight="1" x14ac:dyDescent="0.25">
      <c r="B121" s="432"/>
      <c r="C121" s="429"/>
      <c r="D121" s="429"/>
      <c r="E121" s="429"/>
      <c r="F121" s="446"/>
      <c r="G121" s="450"/>
      <c r="H121" s="463"/>
      <c r="I121" s="463"/>
      <c r="J121" s="495"/>
      <c r="K121" s="446"/>
      <c r="L121" s="414"/>
      <c r="M121" s="455"/>
      <c r="N121" s="414"/>
      <c r="O121" s="414"/>
      <c r="P121" s="414"/>
      <c r="Q121" s="390"/>
      <c r="R121" s="385"/>
      <c r="S121" s="414"/>
      <c r="T121" s="415"/>
      <c r="U121" s="390"/>
      <c r="V121" s="385"/>
      <c r="W121" s="414"/>
      <c r="X121" s="292" t="s">
        <v>157</v>
      </c>
      <c r="Y121" s="293" t="s">
        <v>152</v>
      </c>
      <c r="Z121" s="294">
        <f>VLOOKUP($X121,vstupy!$B$18:$F$31,MATCH($Y121,vstupy!$B$17:$F$17,0),0)</f>
        <v>0</v>
      </c>
      <c r="AA121" s="295" t="s">
        <v>158</v>
      </c>
      <c r="AB121" s="294">
        <f>VLOOKUP($AA121,vstupy!$B$34:$C$36,2,FALSE)</f>
        <v>0</v>
      </c>
      <c r="AC121" s="294">
        <f t="shared" si="1271"/>
        <v>0</v>
      </c>
      <c r="AD121" s="441"/>
      <c r="AE121" s="435"/>
      <c r="AF121" s="358"/>
      <c r="AG121" s="382"/>
      <c r="AH121" s="382"/>
      <c r="AI121" s="382"/>
      <c r="AJ121" s="382"/>
      <c r="AK121" s="382"/>
      <c r="AL121" s="382"/>
      <c r="AM121" s="389"/>
      <c r="AN121" s="382"/>
      <c r="AO121" s="384"/>
      <c r="AP121" s="358"/>
      <c r="AQ121" s="356"/>
      <c r="AR121" s="356"/>
      <c r="AS121" s="356"/>
      <c r="AT121" s="356"/>
      <c r="AU121" s="356"/>
      <c r="AV121" s="356"/>
      <c r="AW121" s="356"/>
      <c r="AX121" s="356"/>
      <c r="AY121" s="356"/>
      <c r="AZ121" s="356"/>
      <c r="BA121" s="356"/>
      <c r="BB121" s="356"/>
      <c r="BC121" s="356"/>
      <c r="BD121" s="356"/>
      <c r="BE121" s="356"/>
      <c r="BF121" s="356"/>
      <c r="BG121" s="356"/>
      <c r="BH121" s="356"/>
      <c r="BI121" s="502"/>
      <c r="BJ121" s="355"/>
      <c r="BK121" s="358"/>
      <c r="BL121" s="356"/>
      <c r="BM121" s="356"/>
      <c r="BN121" s="356"/>
      <c r="BO121" s="356"/>
      <c r="BP121" s="356"/>
      <c r="BQ121" s="356"/>
      <c r="BR121" s="356"/>
      <c r="BS121" s="356"/>
      <c r="BT121" s="357"/>
      <c r="BU121" s="358"/>
      <c r="BV121" s="356"/>
      <c r="BW121" s="356"/>
      <c r="BX121" s="356"/>
      <c r="BY121" s="356"/>
      <c r="BZ121" s="356"/>
      <c r="CA121" s="356"/>
      <c r="CB121" s="356"/>
      <c r="CC121" s="356"/>
      <c r="CD121" s="357"/>
      <c r="CE121" s="395"/>
      <c r="CF121" s="358"/>
      <c r="CG121" s="356"/>
      <c r="CH121" s="356"/>
      <c r="CI121" s="356"/>
      <c r="CJ121" s="357"/>
      <c r="CK121" s="396"/>
      <c r="CL121" s="398"/>
      <c r="CM121" s="358"/>
      <c r="CN121" s="356"/>
      <c r="CO121" s="356"/>
      <c r="CP121" s="356"/>
      <c r="CQ121" s="356"/>
      <c r="CR121" s="356"/>
      <c r="CS121" s="356"/>
      <c r="CT121" s="356"/>
      <c r="CU121" s="356"/>
      <c r="CV121" s="357"/>
      <c r="CW121" s="355"/>
      <c r="CX121" s="355"/>
      <c r="CY121" s="358"/>
      <c r="CZ121" s="356"/>
      <c r="DA121" s="356"/>
      <c r="DB121" s="356"/>
      <c r="DC121" s="356"/>
      <c r="DD121" s="356"/>
      <c r="DE121" s="356"/>
      <c r="DF121" s="356"/>
      <c r="DG121" s="356"/>
      <c r="DH121" s="357"/>
      <c r="DI121" s="352"/>
      <c r="DJ121" s="352"/>
      <c r="DK121" s="393"/>
      <c r="DL121" s="393"/>
      <c r="DM121" s="393"/>
      <c r="DN121" s="393"/>
      <c r="DO121" s="393"/>
      <c r="DP121" s="393"/>
      <c r="DQ121" s="392"/>
      <c r="DR121" s="358"/>
      <c r="DS121" s="356"/>
      <c r="DT121" s="356"/>
      <c r="DU121" s="356"/>
      <c r="DV121" s="357"/>
      <c r="DW121" s="423"/>
      <c r="DX121" s="358"/>
      <c r="DY121" s="356"/>
      <c r="DZ121" s="356"/>
      <c r="EA121" s="356"/>
      <c r="EB121" s="357"/>
      <c r="EC121" s="423"/>
      <c r="ED121" s="424"/>
    </row>
    <row r="122" spans="2:134" ht="12.6" customHeight="1" x14ac:dyDescent="0.25">
      <c r="B122" s="432"/>
      <c r="C122" s="429"/>
      <c r="D122" s="429"/>
      <c r="E122" s="429"/>
      <c r="F122" s="447"/>
      <c r="G122" s="450"/>
      <c r="H122" s="464"/>
      <c r="I122" s="464"/>
      <c r="J122" s="496"/>
      <c r="K122" s="447"/>
      <c r="L122" s="414"/>
      <c r="M122" s="455"/>
      <c r="N122" s="414"/>
      <c r="O122" s="414"/>
      <c r="P122" s="414"/>
      <c r="Q122" s="390"/>
      <c r="R122" s="385"/>
      <c r="S122" s="414"/>
      <c r="T122" s="415"/>
      <c r="U122" s="390"/>
      <c r="V122" s="385"/>
      <c r="W122" s="414"/>
      <c r="X122" s="292" t="s">
        <v>157</v>
      </c>
      <c r="Y122" s="293" t="s">
        <v>152</v>
      </c>
      <c r="Z122" s="294">
        <f>VLOOKUP($X122,vstupy!$B$18:$F$31,MATCH($Y122,vstupy!$B$17:$F$17,0),0)</f>
        <v>0</v>
      </c>
      <c r="AA122" s="295" t="s">
        <v>158</v>
      </c>
      <c r="AB122" s="294">
        <f>VLOOKUP($AA122,vstupy!$B$34:$C$36,2,FALSE)</f>
        <v>0</v>
      </c>
      <c r="AC122" s="294">
        <f t="shared" si="1271"/>
        <v>0</v>
      </c>
      <c r="AD122" s="442"/>
      <c r="AE122" s="436"/>
      <c r="AF122" s="358"/>
      <c r="AG122" s="382"/>
      <c r="AH122" s="382"/>
      <c r="AI122" s="382"/>
      <c r="AJ122" s="382"/>
      <c r="AK122" s="382"/>
      <c r="AL122" s="382"/>
      <c r="AM122" s="381"/>
      <c r="AN122" s="382"/>
      <c r="AO122" s="384"/>
      <c r="AP122" s="358"/>
      <c r="AQ122" s="356"/>
      <c r="AR122" s="356"/>
      <c r="AS122" s="356"/>
      <c r="AT122" s="356"/>
      <c r="AU122" s="356"/>
      <c r="AV122" s="356"/>
      <c r="AW122" s="356"/>
      <c r="AX122" s="356"/>
      <c r="AY122" s="356"/>
      <c r="AZ122" s="356"/>
      <c r="BA122" s="356"/>
      <c r="BB122" s="356"/>
      <c r="BC122" s="356"/>
      <c r="BD122" s="356"/>
      <c r="BE122" s="356"/>
      <c r="BF122" s="356"/>
      <c r="BG122" s="356"/>
      <c r="BH122" s="356"/>
      <c r="BI122" s="502"/>
      <c r="BJ122" s="355"/>
      <c r="BK122" s="358"/>
      <c r="BL122" s="356"/>
      <c r="BM122" s="356"/>
      <c r="BN122" s="356"/>
      <c r="BO122" s="356"/>
      <c r="BP122" s="356"/>
      <c r="BQ122" s="356"/>
      <c r="BR122" s="356"/>
      <c r="BS122" s="356"/>
      <c r="BT122" s="357"/>
      <c r="BU122" s="358"/>
      <c r="BV122" s="356"/>
      <c r="BW122" s="356"/>
      <c r="BX122" s="356"/>
      <c r="BY122" s="356"/>
      <c r="BZ122" s="356"/>
      <c r="CA122" s="356"/>
      <c r="CB122" s="356"/>
      <c r="CC122" s="356"/>
      <c r="CD122" s="357"/>
      <c r="CE122" s="395"/>
      <c r="CF122" s="358"/>
      <c r="CG122" s="356"/>
      <c r="CH122" s="356"/>
      <c r="CI122" s="356"/>
      <c r="CJ122" s="357"/>
      <c r="CK122" s="396"/>
      <c r="CL122" s="399"/>
      <c r="CM122" s="358"/>
      <c r="CN122" s="356"/>
      <c r="CO122" s="356"/>
      <c r="CP122" s="356"/>
      <c r="CQ122" s="356"/>
      <c r="CR122" s="356"/>
      <c r="CS122" s="356"/>
      <c r="CT122" s="356"/>
      <c r="CU122" s="356"/>
      <c r="CV122" s="357"/>
      <c r="CW122" s="355"/>
      <c r="CX122" s="355"/>
      <c r="CY122" s="358"/>
      <c r="CZ122" s="356"/>
      <c r="DA122" s="356"/>
      <c r="DB122" s="356"/>
      <c r="DC122" s="356"/>
      <c r="DD122" s="356"/>
      <c r="DE122" s="356"/>
      <c r="DF122" s="356"/>
      <c r="DG122" s="356"/>
      <c r="DH122" s="357"/>
      <c r="DI122" s="352"/>
      <c r="DJ122" s="352"/>
      <c r="DK122" s="393"/>
      <c r="DL122" s="393"/>
      <c r="DM122" s="393"/>
      <c r="DN122" s="393"/>
      <c r="DO122" s="393"/>
      <c r="DP122" s="393"/>
      <c r="DQ122" s="392"/>
      <c r="DR122" s="358"/>
      <c r="DS122" s="356"/>
      <c r="DT122" s="356"/>
      <c r="DU122" s="356"/>
      <c r="DV122" s="357"/>
      <c r="DW122" s="423"/>
      <c r="DX122" s="358"/>
      <c r="DY122" s="356"/>
      <c r="DZ122" s="356"/>
      <c r="EA122" s="356"/>
      <c r="EB122" s="357"/>
      <c r="EC122" s="423"/>
      <c r="ED122" s="424"/>
    </row>
    <row r="123" spans="2:134" ht="12.6" customHeight="1" x14ac:dyDescent="0.25">
      <c r="B123" s="433">
        <f t="shared" ref="B123" si="2143">B120+1</f>
        <v>39</v>
      </c>
      <c r="C123" s="428"/>
      <c r="D123" s="428"/>
      <c r="E123" s="428"/>
      <c r="F123" s="457" t="s">
        <v>212</v>
      </c>
      <c r="G123" s="449"/>
      <c r="H123" s="474" t="str">
        <f t="shared" ref="H123" si="2144">IF($F123="3e)  Skoršia transpozícia  - zavedenie transpozície pred termínom ktorý určuje smernica EÚ. "," ","")</f>
        <v/>
      </c>
      <c r="I123" s="474" t="str">
        <f t="shared" ref="I123" si="2145">IF($F123="3e)  Skoršia transpozícia  - zavedenie transpozície pred termínom ktorý určuje smernica EÚ. ",$H123,"NA")</f>
        <v>NA</v>
      </c>
      <c r="J123" s="491">
        <f>IF(I123&gt;12,1,I123/12)</f>
        <v>1</v>
      </c>
      <c r="K123" s="457"/>
      <c r="L123" s="413"/>
      <c r="M123" s="456">
        <f>IF(L123="N",0,L123)</f>
        <v>0</v>
      </c>
      <c r="N123" s="413" t="s">
        <v>212</v>
      </c>
      <c r="O123" s="413"/>
      <c r="P123" s="413"/>
      <c r="Q123" s="391" t="s">
        <v>36</v>
      </c>
      <c r="R123" s="386">
        <f>VLOOKUP(Q123,vstupy!$B$3:$C$15,2,FALSE)</f>
        <v>0</v>
      </c>
      <c r="S123" s="413"/>
      <c r="T123" s="416"/>
      <c r="U123" s="391" t="s">
        <v>36</v>
      </c>
      <c r="V123" s="386">
        <f>VLOOKUP(U123,vstupy!$B$3:$C$15,2,FALSE)</f>
        <v>0</v>
      </c>
      <c r="W123" s="413"/>
      <c r="X123" s="174" t="s">
        <v>157</v>
      </c>
      <c r="Y123" s="188" t="s">
        <v>152</v>
      </c>
      <c r="Z123" s="185">
        <f>VLOOKUP($X123,vstupy!$B$18:$F$31,MATCH($Y123,vstupy!$B$17:$F$17,0),0)</f>
        <v>0</v>
      </c>
      <c r="AA123" s="121" t="s">
        <v>158</v>
      </c>
      <c r="AB123" s="185">
        <f>VLOOKUP($AA123,vstupy!$B$34:$C$36,2,FALSE)</f>
        <v>0</v>
      </c>
      <c r="AC123" s="185">
        <f t="shared" si="1271"/>
        <v>0</v>
      </c>
      <c r="AD123" s="465" t="s">
        <v>36</v>
      </c>
      <c r="AE123" s="434">
        <f>VLOOKUP(AD123,vstupy!$B$3:$C$15,2,FALSE)</f>
        <v>0</v>
      </c>
      <c r="AF123" s="437" t="str">
        <f>IFERROR(IF(M123=0,"N",O123/L123*J123),0)</f>
        <v>N</v>
      </c>
      <c r="AG123" s="382">
        <f>O123*J123</f>
        <v>0</v>
      </c>
      <c r="AH123" s="394">
        <f t="shared" ref="AH123" si="2146">P123*R123*J123</f>
        <v>0</v>
      </c>
      <c r="AI123" s="381">
        <f t="shared" ref="AI123" si="2147">IFERROR(AH123*M123,0)</f>
        <v>0</v>
      </c>
      <c r="AJ123" s="394" t="str">
        <f t="shared" si="1393"/>
        <v>N</v>
      </c>
      <c r="AK123" s="382">
        <f t="shared" ref="AK123" si="2148">S123*J123</f>
        <v>0</v>
      </c>
      <c r="AL123" s="382">
        <f>T123*V123*J123</f>
        <v>0</v>
      </c>
      <c r="AM123" s="387">
        <f t="shared" ref="AM123" si="2149">IFERROR(AL123*M123,0)</f>
        <v>0</v>
      </c>
      <c r="AN123" s="381">
        <f t="shared" ref="AN123" si="2150">IF(W123&gt;0,IF(AE123&gt;0,($G$5/160)*(W123/60)*AE123*J123,0),IF(AE123&gt;0,($G$5/160)*((AC123+AC124+AC125)/60)*AE123*J123,0))</f>
        <v>0</v>
      </c>
      <c r="AO123" s="384">
        <f>IFERROR(AN123*M123,0)</f>
        <v>0</v>
      </c>
      <c r="AP123" s="358">
        <f t="shared" ref="AP123" si="2151">IF($N123="In (zvyšuje náklady)",AF123,0)</f>
        <v>0</v>
      </c>
      <c r="AQ123" s="356">
        <f t="shared" ref="AQ123" si="2152">IF($N123="In (zvyšuje náklady)",AG123,0)</f>
        <v>0</v>
      </c>
      <c r="AR123" s="356">
        <f t="shared" ref="AR123" si="2153">IF($N123="In (zvyšuje náklady)",AH123,0)</f>
        <v>0</v>
      </c>
      <c r="AS123" s="356">
        <f t="shared" ref="AS123" si="2154">IF($N123="In (zvyšuje náklady)",AI123,0)</f>
        <v>0</v>
      </c>
      <c r="AT123" s="356">
        <f t="shared" ref="AT123" si="2155">IF($N123="In (zvyšuje náklady)",AJ123,0)</f>
        <v>0</v>
      </c>
      <c r="AU123" s="356">
        <f t="shared" ref="AU123" si="2156">IF($N123="In (zvyšuje náklady)",AK123,0)</f>
        <v>0</v>
      </c>
      <c r="AV123" s="356">
        <f t="shared" ref="AV123" si="2157">IF($N123="In (zvyšuje náklady)",AL123,0)</f>
        <v>0</v>
      </c>
      <c r="AW123" s="356">
        <f t="shared" ref="AW123" si="2158">IF($N123="In (zvyšuje náklady)",AM123,0)</f>
        <v>0</v>
      </c>
      <c r="AX123" s="356">
        <f t="shared" ref="AX123" si="2159">IF($N123="In (zvyšuje náklady)",AN123,0)</f>
        <v>0</v>
      </c>
      <c r="AY123" s="356">
        <f t="shared" ref="AY123" si="2160">IF($N123="In (zvyšuje náklady)",AO123,0)</f>
        <v>0</v>
      </c>
      <c r="AZ123" s="356" t="str">
        <f t="shared" ref="AZ123" si="2161">IF($N123="Out (znižuje náklady)",AF123,"0")</f>
        <v>0</v>
      </c>
      <c r="BA123" s="356" t="str">
        <f t="shared" ref="BA123" si="2162">IF($N123="Out (znižuje náklady)",AG123,"0")</f>
        <v>0</v>
      </c>
      <c r="BB123" s="356" t="str">
        <f t="shared" ref="BB123" si="2163">IF($N123="Out (znižuje náklady)",AH123,"0")</f>
        <v>0</v>
      </c>
      <c r="BC123" s="356" t="str">
        <f t="shared" ref="BC123" si="2164">IF($N123="Out (znižuje náklady)",AI123,"0")</f>
        <v>0</v>
      </c>
      <c r="BD123" s="356" t="str">
        <f t="shared" ref="BD123" si="2165">IF($N123="Out (znižuje náklady)",AJ123,"0")</f>
        <v>0</v>
      </c>
      <c r="BE123" s="356" t="str">
        <f t="shared" ref="BE123" si="2166">IF($N123="Out (znižuje náklady)",AK123,"0")</f>
        <v>0</v>
      </c>
      <c r="BF123" s="356" t="str">
        <f t="shared" ref="BF123" si="2167">IF($N123="Out (znižuje náklady)",AL123,"0")</f>
        <v>0</v>
      </c>
      <c r="BG123" s="356" t="str">
        <f t="shared" ref="BG123" si="2168">IF($N123="Out (znižuje náklady)",AM123,"0")</f>
        <v>0</v>
      </c>
      <c r="BH123" s="356" t="str">
        <f t="shared" ref="BH123" si="2169">IF($N123="Out (znižuje náklady)",AN123,"0")</f>
        <v>0</v>
      </c>
      <c r="BI123" s="502" t="str">
        <f t="shared" ref="BI123" si="2170">IF($N123="Out (znižuje náklady)",AO123,"0")</f>
        <v>0</v>
      </c>
      <c r="BJ123" s="355">
        <f>IF(F123=vstupy!$B$47,0,1)</f>
        <v>1</v>
      </c>
      <c r="BK123" s="358">
        <f t="shared" ref="BK123" si="2171">$BJ123*AP123</f>
        <v>0</v>
      </c>
      <c r="BL123" s="356">
        <f t="shared" ref="BL123" si="2172">$BJ123*AQ123</f>
        <v>0</v>
      </c>
      <c r="BM123" s="356">
        <f t="shared" ref="BM123" si="2173">$BJ123*AR123</f>
        <v>0</v>
      </c>
      <c r="BN123" s="356">
        <f t="shared" ref="BN123" si="2174">$BJ123*AS123</f>
        <v>0</v>
      </c>
      <c r="BO123" s="356">
        <f t="shared" ref="BO123" si="2175">$BJ123*AT123</f>
        <v>0</v>
      </c>
      <c r="BP123" s="356">
        <f t="shared" ref="BP123" si="2176">$BJ123*AU123</f>
        <v>0</v>
      </c>
      <c r="BQ123" s="356">
        <f t="shared" ref="BQ123" si="2177">$BJ123*AV123</f>
        <v>0</v>
      </c>
      <c r="BR123" s="356">
        <f t="shared" ref="BR123" si="2178">$BJ123*AW123</f>
        <v>0</v>
      </c>
      <c r="BS123" s="356">
        <f t="shared" ref="BS123" si="2179">$BJ123*AX123</f>
        <v>0</v>
      </c>
      <c r="BT123" s="357">
        <f t="shared" ref="BT123" si="2180">$BJ123*AY123</f>
        <v>0</v>
      </c>
      <c r="BU123" s="358">
        <f t="shared" ref="BU123" si="2181">$BJ123*AZ123</f>
        <v>0</v>
      </c>
      <c r="BV123" s="356">
        <f t="shared" ref="BV123" si="2182">$BJ123*BA123</f>
        <v>0</v>
      </c>
      <c r="BW123" s="356">
        <f t="shared" ref="BW123" si="2183">$BJ123*BB123</f>
        <v>0</v>
      </c>
      <c r="BX123" s="356">
        <f t="shared" ref="BX123" si="2184">$BJ123*BC123</f>
        <v>0</v>
      </c>
      <c r="BY123" s="356">
        <f t="shared" ref="BY123" si="2185">$BJ123*BD123</f>
        <v>0</v>
      </c>
      <c r="BZ123" s="356">
        <f t="shared" ref="BZ123" si="2186">$BJ123*BE123</f>
        <v>0</v>
      </c>
      <c r="CA123" s="356">
        <f t="shared" ref="CA123" si="2187">$BJ123*BF123</f>
        <v>0</v>
      </c>
      <c r="CB123" s="356">
        <f t="shared" ref="CB123" si="2188">$BJ123*BG123</f>
        <v>0</v>
      </c>
      <c r="CC123" s="356">
        <f t="shared" ref="CC123" si="2189">$BJ123*BH123</f>
        <v>0</v>
      </c>
      <c r="CD123" s="357">
        <f t="shared" ref="CD123" si="2190">$BJ123*BI123</f>
        <v>0</v>
      </c>
      <c r="CE123" s="395">
        <f>IF(N123="Nemení sa",1,0)</f>
        <v>0</v>
      </c>
      <c r="CF123" s="358">
        <f>AG123*$CE123</f>
        <v>0</v>
      </c>
      <c r="CG123" s="356">
        <f>AI123*$CE123</f>
        <v>0</v>
      </c>
      <c r="CH123" s="356">
        <f>AK123*$CE123</f>
        <v>0</v>
      </c>
      <c r="CI123" s="356">
        <f>AM123*$CE123</f>
        <v>0</v>
      </c>
      <c r="CJ123" s="357">
        <f>AO123*$CE123</f>
        <v>0</v>
      </c>
      <c r="CK123" s="396">
        <f t="shared" ref="CK123" si="2191">SUM(CF123:CJ125)</f>
        <v>0</v>
      </c>
      <c r="CL123" s="397">
        <f>IF(F123=vstupy!B$42,"1",0)</f>
        <v>0</v>
      </c>
      <c r="CM123" s="358">
        <f t="shared" ref="CM123:CV123" si="2192">IF($CL123="1",AP123,0)</f>
        <v>0</v>
      </c>
      <c r="CN123" s="356">
        <f t="shared" si="2192"/>
        <v>0</v>
      </c>
      <c r="CO123" s="356">
        <f t="shared" si="2192"/>
        <v>0</v>
      </c>
      <c r="CP123" s="356">
        <f t="shared" si="2192"/>
        <v>0</v>
      </c>
      <c r="CQ123" s="356">
        <f t="shared" si="2192"/>
        <v>0</v>
      </c>
      <c r="CR123" s="356">
        <f t="shared" si="2192"/>
        <v>0</v>
      </c>
      <c r="CS123" s="356">
        <f t="shared" si="2192"/>
        <v>0</v>
      </c>
      <c r="CT123" s="356">
        <f t="shared" si="2192"/>
        <v>0</v>
      </c>
      <c r="CU123" s="356">
        <f t="shared" si="2192"/>
        <v>0</v>
      </c>
      <c r="CV123" s="357">
        <f t="shared" si="2192"/>
        <v>0</v>
      </c>
      <c r="CW123" s="355">
        <f>CP123+CT123+CV123</f>
        <v>0</v>
      </c>
      <c r="CX123" s="355">
        <f t="shared" ref="CX123" si="2193">CN123+CR123</f>
        <v>0</v>
      </c>
      <c r="CY123" s="358">
        <f t="shared" ref="CY123:DH123" si="2194">IF($CL123="1",AZ123,0)</f>
        <v>0</v>
      </c>
      <c r="CZ123" s="356">
        <f t="shared" si="2194"/>
        <v>0</v>
      </c>
      <c r="DA123" s="356">
        <f t="shared" si="2194"/>
        <v>0</v>
      </c>
      <c r="DB123" s="356">
        <f t="shared" si="2194"/>
        <v>0</v>
      </c>
      <c r="DC123" s="356">
        <f t="shared" si="2194"/>
        <v>0</v>
      </c>
      <c r="DD123" s="356">
        <f t="shared" si="2194"/>
        <v>0</v>
      </c>
      <c r="DE123" s="356">
        <f t="shared" si="2194"/>
        <v>0</v>
      </c>
      <c r="DF123" s="356">
        <f t="shared" si="2194"/>
        <v>0</v>
      </c>
      <c r="DG123" s="356">
        <f t="shared" si="2194"/>
        <v>0</v>
      </c>
      <c r="DH123" s="357">
        <f t="shared" si="2194"/>
        <v>0</v>
      </c>
      <c r="DI123" s="352">
        <f>DB123+DF123+DH123</f>
        <v>0</v>
      </c>
      <c r="DJ123" s="352">
        <f t="shared" ref="DJ123" si="2195">CZ123+DD123</f>
        <v>0</v>
      </c>
      <c r="DK123" s="393">
        <f>IF(CE123=0,1,0)</f>
        <v>1</v>
      </c>
      <c r="DL123" s="393">
        <f>IFERROR(IF($AF123="N",AH123+AJ123+AL123+AN123,AF123+AH123+AJ123+AL123+AN123),0)*$DK123</f>
        <v>0</v>
      </c>
      <c r="DM123" s="393">
        <f>(AG123+AI123+AK123+AM123+AO123)*$DK123</f>
        <v>0</v>
      </c>
      <c r="DN123" s="393">
        <f>AS123+AW123+AY123-CW123</f>
        <v>0</v>
      </c>
      <c r="DO123" s="393">
        <f>BC123+BG123+BI123-DI123</f>
        <v>0</v>
      </c>
      <c r="DP123" s="393">
        <f>DN123+DO123</f>
        <v>0</v>
      </c>
      <c r="DQ123" s="392" t="str">
        <f>IF(OR(F123=vstupy!B$40,F123=vstupy!B$41,F123=vstupy!B$42,),"0","1")</f>
        <v>0</v>
      </c>
      <c r="DR123" s="358">
        <f>IF($DQ123="1",AQ123,"0")+CF123</f>
        <v>0</v>
      </c>
      <c r="DS123" s="356">
        <f>IF($DQ123="1",AS123,"0")+CG123</f>
        <v>0</v>
      </c>
      <c r="DT123" s="356">
        <f>IF($DQ123="1",AU123,"0")+CH123</f>
        <v>0</v>
      </c>
      <c r="DU123" s="356">
        <f>IF($DQ123="1",AW123,"0")+CI123</f>
        <v>0</v>
      </c>
      <c r="DV123" s="357">
        <f>IF($DQ123="1",AY123,"0")+CJ123</f>
        <v>0</v>
      </c>
      <c r="DW123" s="423">
        <f t="shared" ref="DW123" si="2196">SUM(DR123:DV125)</f>
        <v>0</v>
      </c>
      <c r="DX123" s="358" t="str">
        <f t="shared" ref="DX123" si="2197">IF($DQ123="1",BA123,"0")</f>
        <v>0</v>
      </c>
      <c r="DY123" s="356" t="str">
        <f t="shared" ref="DY123" si="2198">IF($DQ123="1",BC123,"0")</f>
        <v>0</v>
      </c>
      <c r="DZ123" s="356" t="str">
        <f t="shared" ref="DZ123" si="2199">IF($DQ123="1",BE123,"0")</f>
        <v>0</v>
      </c>
      <c r="EA123" s="356" t="str">
        <f>IF($DQ123="1",BG123,"0")</f>
        <v>0</v>
      </c>
      <c r="EB123" s="357" t="str">
        <f>IF($DQ123="1",BI123,"0")</f>
        <v>0</v>
      </c>
      <c r="EC123" s="423">
        <f t="shared" ref="EC123" si="2200">SUM(DX123:EB125)</f>
        <v>0</v>
      </c>
      <c r="ED123" s="424">
        <f>EC123+DW123</f>
        <v>0</v>
      </c>
    </row>
    <row r="124" spans="2:134" ht="12.6" customHeight="1" x14ac:dyDescent="0.25">
      <c r="B124" s="433"/>
      <c r="C124" s="428"/>
      <c r="D124" s="428"/>
      <c r="E124" s="428"/>
      <c r="F124" s="458"/>
      <c r="G124" s="449"/>
      <c r="H124" s="475"/>
      <c r="I124" s="475"/>
      <c r="J124" s="492"/>
      <c r="K124" s="458"/>
      <c r="L124" s="413"/>
      <c r="M124" s="456"/>
      <c r="N124" s="413"/>
      <c r="O124" s="413"/>
      <c r="P124" s="413"/>
      <c r="Q124" s="391"/>
      <c r="R124" s="386"/>
      <c r="S124" s="413"/>
      <c r="T124" s="416"/>
      <c r="U124" s="391"/>
      <c r="V124" s="386"/>
      <c r="W124" s="413"/>
      <c r="X124" s="174" t="s">
        <v>157</v>
      </c>
      <c r="Y124" s="188" t="s">
        <v>152</v>
      </c>
      <c r="Z124" s="185">
        <f>VLOOKUP($X124,vstupy!$B$18:$F$31,MATCH($Y124,vstupy!$B$17:$F$17,0),0)</f>
        <v>0</v>
      </c>
      <c r="AA124" s="121" t="s">
        <v>158</v>
      </c>
      <c r="AB124" s="185">
        <f>VLOOKUP($AA124,vstupy!$B$34:$C$36,2,FALSE)</f>
        <v>0</v>
      </c>
      <c r="AC124" s="185">
        <f t="shared" si="1271"/>
        <v>0</v>
      </c>
      <c r="AD124" s="466"/>
      <c r="AE124" s="435"/>
      <c r="AF124" s="358"/>
      <c r="AG124" s="382"/>
      <c r="AH124" s="382"/>
      <c r="AI124" s="382"/>
      <c r="AJ124" s="382"/>
      <c r="AK124" s="382"/>
      <c r="AL124" s="382"/>
      <c r="AM124" s="389"/>
      <c r="AN124" s="382"/>
      <c r="AO124" s="384"/>
      <c r="AP124" s="358"/>
      <c r="AQ124" s="356"/>
      <c r="AR124" s="356"/>
      <c r="AS124" s="356"/>
      <c r="AT124" s="356"/>
      <c r="AU124" s="356"/>
      <c r="AV124" s="356"/>
      <c r="AW124" s="356"/>
      <c r="AX124" s="356"/>
      <c r="AY124" s="356"/>
      <c r="AZ124" s="356"/>
      <c r="BA124" s="356"/>
      <c r="BB124" s="356"/>
      <c r="BC124" s="356"/>
      <c r="BD124" s="356"/>
      <c r="BE124" s="356"/>
      <c r="BF124" s="356"/>
      <c r="BG124" s="356"/>
      <c r="BH124" s="356"/>
      <c r="BI124" s="502"/>
      <c r="BJ124" s="355"/>
      <c r="BK124" s="358"/>
      <c r="BL124" s="356"/>
      <c r="BM124" s="356"/>
      <c r="BN124" s="356"/>
      <c r="BO124" s="356"/>
      <c r="BP124" s="356"/>
      <c r="BQ124" s="356"/>
      <c r="BR124" s="356"/>
      <c r="BS124" s="356"/>
      <c r="BT124" s="357"/>
      <c r="BU124" s="358"/>
      <c r="BV124" s="356"/>
      <c r="BW124" s="356"/>
      <c r="BX124" s="356"/>
      <c r="BY124" s="356"/>
      <c r="BZ124" s="356"/>
      <c r="CA124" s="356"/>
      <c r="CB124" s="356"/>
      <c r="CC124" s="356"/>
      <c r="CD124" s="357"/>
      <c r="CE124" s="395"/>
      <c r="CF124" s="358"/>
      <c r="CG124" s="356"/>
      <c r="CH124" s="356"/>
      <c r="CI124" s="356"/>
      <c r="CJ124" s="357"/>
      <c r="CK124" s="396"/>
      <c r="CL124" s="398"/>
      <c r="CM124" s="358"/>
      <c r="CN124" s="356"/>
      <c r="CO124" s="356"/>
      <c r="CP124" s="356"/>
      <c r="CQ124" s="356"/>
      <c r="CR124" s="356"/>
      <c r="CS124" s="356"/>
      <c r="CT124" s="356"/>
      <c r="CU124" s="356"/>
      <c r="CV124" s="357"/>
      <c r="CW124" s="355"/>
      <c r="CX124" s="355"/>
      <c r="CY124" s="358"/>
      <c r="CZ124" s="356"/>
      <c r="DA124" s="356"/>
      <c r="DB124" s="356"/>
      <c r="DC124" s="356"/>
      <c r="DD124" s="356"/>
      <c r="DE124" s="356"/>
      <c r="DF124" s="356"/>
      <c r="DG124" s="356"/>
      <c r="DH124" s="357"/>
      <c r="DI124" s="352"/>
      <c r="DJ124" s="352"/>
      <c r="DK124" s="393"/>
      <c r="DL124" s="393"/>
      <c r="DM124" s="393"/>
      <c r="DN124" s="393"/>
      <c r="DO124" s="393"/>
      <c r="DP124" s="393"/>
      <c r="DQ124" s="392"/>
      <c r="DR124" s="358"/>
      <c r="DS124" s="356"/>
      <c r="DT124" s="356"/>
      <c r="DU124" s="356"/>
      <c r="DV124" s="357"/>
      <c r="DW124" s="423"/>
      <c r="DX124" s="358"/>
      <c r="DY124" s="356"/>
      <c r="DZ124" s="356"/>
      <c r="EA124" s="356"/>
      <c r="EB124" s="357"/>
      <c r="EC124" s="423"/>
      <c r="ED124" s="424"/>
    </row>
    <row r="125" spans="2:134" ht="12.6" customHeight="1" x14ac:dyDescent="0.25">
      <c r="B125" s="433"/>
      <c r="C125" s="428"/>
      <c r="D125" s="428"/>
      <c r="E125" s="428"/>
      <c r="F125" s="459"/>
      <c r="G125" s="449"/>
      <c r="H125" s="476"/>
      <c r="I125" s="476"/>
      <c r="J125" s="493"/>
      <c r="K125" s="459"/>
      <c r="L125" s="413"/>
      <c r="M125" s="456"/>
      <c r="N125" s="413"/>
      <c r="O125" s="413"/>
      <c r="P125" s="413"/>
      <c r="Q125" s="391"/>
      <c r="R125" s="386"/>
      <c r="S125" s="413"/>
      <c r="T125" s="416"/>
      <c r="U125" s="391"/>
      <c r="V125" s="386"/>
      <c r="W125" s="413"/>
      <c r="X125" s="174" t="s">
        <v>157</v>
      </c>
      <c r="Y125" s="188" t="s">
        <v>152</v>
      </c>
      <c r="Z125" s="185">
        <f>VLOOKUP($X125,vstupy!$B$18:$F$31,MATCH($Y125,vstupy!$B$17:$F$17,0),0)</f>
        <v>0</v>
      </c>
      <c r="AA125" s="121" t="s">
        <v>158</v>
      </c>
      <c r="AB125" s="185">
        <f>VLOOKUP($AA125,vstupy!$B$34:$C$36,2,FALSE)</f>
        <v>0</v>
      </c>
      <c r="AC125" s="185">
        <f t="shared" si="1271"/>
        <v>0</v>
      </c>
      <c r="AD125" s="467"/>
      <c r="AE125" s="436"/>
      <c r="AF125" s="358"/>
      <c r="AG125" s="382"/>
      <c r="AH125" s="382"/>
      <c r="AI125" s="382"/>
      <c r="AJ125" s="382"/>
      <c r="AK125" s="382"/>
      <c r="AL125" s="382"/>
      <c r="AM125" s="381"/>
      <c r="AN125" s="382"/>
      <c r="AO125" s="384"/>
      <c r="AP125" s="358"/>
      <c r="AQ125" s="356"/>
      <c r="AR125" s="356"/>
      <c r="AS125" s="356"/>
      <c r="AT125" s="356"/>
      <c r="AU125" s="356"/>
      <c r="AV125" s="356"/>
      <c r="AW125" s="356"/>
      <c r="AX125" s="356"/>
      <c r="AY125" s="356"/>
      <c r="AZ125" s="356"/>
      <c r="BA125" s="356"/>
      <c r="BB125" s="356"/>
      <c r="BC125" s="356"/>
      <c r="BD125" s="356"/>
      <c r="BE125" s="356"/>
      <c r="BF125" s="356"/>
      <c r="BG125" s="356"/>
      <c r="BH125" s="356"/>
      <c r="BI125" s="502"/>
      <c r="BJ125" s="355"/>
      <c r="BK125" s="358"/>
      <c r="BL125" s="356"/>
      <c r="BM125" s="356"/>
      <c r="BN125" s="356"/>
      <c r="BO125" s="356"/>
      <c r="BP125" s="356"/>
      <c r="BQ125" s="356"/>
      <c r="BR125" s="356"/>
      <c r="BS125" s="356"/>
      <c r="BT125" s="357"/>
      <c r="BU125" s="358"/>
      <c r="BV125" s="356"/>
      <c r="BW125" s="356"/>
      <c r="BX125" s="356"/>
      <c r="BY125" s="356"/>
      <c r="BZ125" s="356"/>
      <c r="CA125" s="356"/>
      <c r="CB125" s="356"/>
      <c r="CC125" s="356"/>
      <c r="CD125" s="357"/>
      <c r="CE125" s="395"/>
      <c r="CF125" s="358"/>
      <c r="CG125" s="356"/>
      <c r="CH125" s="356"/>
      <c r="CI125" s="356"/>
      <c r="CJ125" s="357"/>
      <c r="CK125" s="396"/>
      <c r="CL125" s="399"/>
      <c r="CM125" s="358"/>
      <c r="CN125" s="356"/>
      <c r="CO125" s="356"/>
      <c r="CP125" s="356"/>
      <c r="CQ125" s="356"/>
      <c r="CR125" s="356"/>
      <c r="CS125" s="356"/>
      <c r="CT125" s="356"/>
      <c r="CU125" s="356"/>
      <c r="CV125" s="357"/>
      <c r="CW125" s="355"/>
      <c r="CX125" s="355"/>
      <c r="CY125" s="358"/>
      <c r="CZ125" s="356"/>
      <c r="DA125" s="356"/>
      <c r="DB125" s="356"/>
      <c r="DC125" s="356"/>
      <c r="DD125" s="356"/>
      <c r="DE125" s="356"/>
      <c r="DF125" s="356"/>
      <c r="DG125" s="356"/>
      <c r="DH125" s="357"/>
      <c r="DI125" s="352"/>
      <c r="DJ125" s="352"/>
      <c r="DK125" s="393"/>
      <c r="DL125" s="393"/>
      <c r="DM125" s="393"/>
      <c r="DN125" s="393"/>
      <c r="DO125" s="393"/>
      <c r="DP125" s="393"/>
      <c r="DQ125" s="392"/>
      <c r="DR125" s="358"/>
      <c r="DS125" s="356"/>
      <c r="DT125" s="356"/>
      <c r="DU125" s="356"/>
      <c r="DV125" s="357"/>
      <c r="DW125" s="423"/>
      <c r="DX125" s="358"/>
      <c r="DY125" s="356"/>
      <c r="DZ125" s="356"/>
      <c r="EA125" s="356"/>
      <c r="EB125" s="357"/>
      <c r="EC125" s="423"/>
      <c r="ED125" s="424"/>
    </row>
    <row r="126" spans="2:134" ht="12.6" customHeight="1" x14ac:dyDescent="0.25">
      <c r="B126" s="432">
        <f t="shared" ref="B126" si="2201">B123+1</f>
        <v>40</v>
      </c>
      <c r="C126" s="429"/>
      <c r="D126" s="429"/>
      <c r="E126" s="429"/>
      <c r="F126" s="445" t="s">
        <v>212</v>
      </c>
      <c r="G126" s="450"/>
      <c r="H126" s="462" t="str">
        <f t="shared" ref="H126" si="2202">IF($F126="3e)  Skoršia transpozícia  - zavedenie transpozície pred termínom ktorý určuje smernica EÚ. "," ","")</f>
        <v/>
      </c>
      <c r="I126" s="462" t="str">
        <f t="shared" ref="I126" si="2203">IF($F126="3e)  Skoršia transpozícia  - zavedenie transpozície pred termínom ktorý určuje smernica EÚ. ",$H126,"NA")</f>
        <v>NA</v>
      </c>
      <c r="J126" s="494">
        <f>IF(I126&gt;12,1,I126/12)</f>
        <v>1</v>
      </c>
      <c r="K126" s="445"/>
      <c r="L126" s="414"/>
      <c r="M126" s="455">
        <f>IF(L126="N",0,L126)</f>
        <v>0</v>
      </c>
      <c r="N126" s="414" t="s">
        <v>212</v>
      </c>
      <c r="O126" s="414"/>
      <c r="P126" s="414"/>
      <c r="Q126" s="390" t="s">
        <v>36</v>
      </c>
      <c r="R126" s="385">
        <f>VLOOKUP(Q126,vstupy!$B$3:$C$15,2,FALSE)</f>
        <v>0</v>
      </c>
      <c r="S126" s="414"/>
      <c r="T126" s="415"/>
      <c r="U126" s="390" t="s">
        <v>36</v>
      </c>
      <c r="V126" s="385">
        <f>VLOOKUP(U126,vstupy!$B$3:$C$15,2,FALSE)</f>
        <v>0</v>
      </c>
      <c r="W126" s="414"/>
      <c r="X126" s="292" t="s">
        <v>157</v>
      </c>
      <c r="Y126" s="293" t="s">
        <v>152</v>
      </c>
      <c r="Z126" s="294">
        <f>VLOOKUP($X126,vstupy!$B$18:$F$31,MATCH($Y126,vstupy!$B$17:$F$17,0),0)</f>
        <v>0</v>
      </c>
      <c r="AA126" s="295" t="s">
        <v>158</v>
      </c>
      <c r="AB126" s="294">
        <f>VLOOKUP($AA126,vstupy!$B$34:$C$36,2,FALSE)</f>
        <v>0</v>
      </c>
      <c r="AC126" s="294">
        <f t="shared" si="1271"/>
        <v>0</v>
      </c>
      <c r="AD126" s="440" t="s">
        <v>36</v>
      </c>
      <c r="AE126" s="434">
        <f>VLOOKUP(AD126,vstupy!$B$3:$C$15,2,FALSE)</f>
        <v>0</v>
      </c>
      <c r="AF126" s="437" t="str">
        <f>IFERROR(IF(M126=0,"N",O126/L126*J126),0)</f>
        <v>N</v>
      </c>
      <c r="AG126" s="382">
        <f>O126*J126</f>
        <v>0</v>
      </c>
      <c r="AH126" s="394">
        <f t="shared" ref="AH126" si="2204">P126*R126*J126</f>
        <v>0</v>
      </c>
      <c r="AI126" s="381">
        <f t="shared" ref="AI126" si="2205">IFERROR(AH126*M126,0)</f>
        <v>0</v>
      </c>
      <c r="AJ126" s="394" t="str">
        <f t="shared" si="1393"/>
        <v>N</v>
      </c>
      <c r="AK126" s="382">
        <f t="shared" ref="AK126" si="2206">S126*J126</f>
        <v>0</v>
      </c>
      <c r="AL126" s="382">
        <f>T126*V126*J126</f>
        <v>0</v>
      </c>
      <c r="AM126" s="387">
        <f t="shared" ref="AM126" si="2207">IFERROR(AL126*M126,0)</f>
        <v>0</v>
      </c>
      <c r="AN126" s="381">
        <f t="shared" ref="AN126" si="2208">IF(W126&gt;0,IF(AE126&gt;0,($G$5/160)*(W126/60)*AE126*J126,0),IF(AE126&gt;0,($G$5/160)*((AC126+AC127+AC128)/60)*AE126*J126,0))</f>
        <v>0</v>
      </c>
      <c r="AO126" s="384">
        <f>IFERROR(AN126*M126,0)</f>
        <v>0</v>
      </c>
      <c r="AP126" s="358">
        <f t="shared" ref="AP126" si="2209">IF($N126="In (zvyšuje náklady)",AF126,0)</f>
        <v>0</v>
      </c>
      <c r="AQ126" s="356">
        <f t="shared" ref="AQ126" si="2210">IF($N126="In (zvyšuje náklady)",AG126,0)</f>
        <v>0</v>
      </c>
      <c r="AR126" s="356">
        <f t="shared" ref="AR126" si="2211">IF($N126="In (zvyšuje náklady)",AH126,0)</f>
        <v>0</v>
      </c>
      <c r="AS126" s="356">
        <f t="shared" ref="AS126" si="2212">IF($N126="In (zvyšuje náklady)",AI126,0)</f>
        <v>0</v>
      </c>
      <c r="AT126" s="356">
        <f t="shared" ref="AT126" si="2213">IF($N126="In (zvyšuje náklady)",AJ126,0)</f>
        <v>0</v>
      </c>
      <c r="AU126" s="356">
        <f t="shared" ref="AU126" si="2214">IF($N126="In (zvyšuje náklady)",AK126,0)</f>
        <v>0</v>
      </c>
      <c r="AV126" s="356">
        <f t="shared" ref="AV126" si="2215">IF($N126="In (zvyšuje náklady)",AL126,0)</f>
        <v>0</v>
      </c>
      <c r="AW126" s="356">
        <f t="shared" ref="AW126" si="2216">IF($N126="In (zvyšuje náklady)",AM126,0)</f>
        <v>0</v>
      </c>
      <c r="AX126" s="356">
        <f t="shared" ref="AX126" si="2217">IF($N126="In (zvyšuje náklady)",AN126,0)</f>
        <v>0</v>
      </c>
      <c r="AY126" s="356">
        <f t="shared" ref="AY126" si="2218">IF($N126="In (zvyšuje náklady)",AO126,0)</f>
        <v>0</v>
      </c>
      <c r="AZ126" s="356" t="str">
        <f t="shared" ref="AZ126" si="2219">IF($N126="Out (znižuje náklady)",AF126,"0")</f>
        <v>0</v>
      </c>
      <c r="BA126" s="356" t="str">
        <f t="shared" ref="BA126" si="2220">IF($N126="Out (znižuje náklady)",AG126,"0")</f>
        <v>0</v>
      </c>
      <c r="BB126" s="356" t="str">
        <f t="shared" ref="BB126" si="2221">IF($N126="Out (znižuje náklady)",AH126,"0")</f>
        <v>0</v>
      </c>
      <c r="BC126" s="356" t="str">
        <f t="shared" ref="BC126" si="2222">IF($N126="Out (znižuje náklady)",AI126,"0")</f>
        <v>0</v>
      </c>
      <c r="BD126" s="356" t="str">
        <f t="shared" ref="BD126" si="2223">IF($N126="Out (znižuje náklady)",AJ126,"0")</f>
        <v>0</v>
      </c>
      <c r="BE126" s="356" t="str">
        <f t="shared" ref="BE126" si="2224">IF($N126="Out (znižuje náklady)",AK126,"0")</f>
        <v>0</v>
      </c>
      <c r="BF126" s="356" t="str">
        <f t="shared" ref="BF126" si="2225">IF($N126="Out (znižuje náklady)",AL126,"0")</f>
        <v>0</v>
      </c>
      <c r="BG126" s="356" t="str">
        <f t="shared" ref="BG126" si="2226">IF($N126="Out (znižuje náklady)",AM126,"0")</f>
        <v>0</v>
      </c>
      <c r="BH126" s="356" t="str">
        <f t="shared" ref="BH126" si="2227">IF($N126="Out (znižuje náklady)",AN126,"0")</f>
        <v>0</v>
      </c>
      <c r="BI126" s="502" t="str">
        <f t="shared" ref="BI126" si="2228">IF($N126="Out (znižuje náklady)",AO126,"0")</f>
        <v>0</v>
      </c>
      <c r="BJ126" s="355">
        <f>IF(F126=vstupy!$B$47,0,1)</f>
        <v>1</v>
      </c>
      <c r="BK126" s="358">
        <f t="shared" ref="BK126" si="2229">$BJ126*AP126</f>
        <v>0</v>
      </c>
      <c r="BL126" s="356">
        <f t="shared" ref="BL126" si="2230">$BJ126*AQ126</f>
        <v>0</v>
      </c>
      <c r="BM126" s="356">
        <f t="shared" ref="BM126" si="2231">$BJ126*AR126</f>
        <v>0</v>
      </c>
      <c r="BN126" s="356">
        <f t="shared" ref="BN126" si="2232">$BJ126*AS126</f>
        <v>0</v>
      </c>
      <c r="BO126" s="356">
        <f t="shared" ref="BO126" si="2233">$BJ126*AT126</f>
        <v>0</v>
      </c>
      <c r="BP126" s="356">
        <f t="shared" ref="BP126" si="2234">$BJ126*AU126</f>
        <v>0</v>
      </c>
      <c r="BQ126" s="356">
        <f t="shared" ref="BQ126" si="2235">$BJ126*AV126</f>
        <v>0</v>
      </c>
      <c r="BR126" s="356">
        <f t="shared" ref="BR126" si="2236">$BJ126*AW126</f>
        <v>0</v>
      </c>
      <c r="BS126" s="356">
        <f t="shared" ref="BS126" si="2237">$BJ126*AX126</f>
        <v>0</v>
      </c>
      <c r="BT126" s="357">
        <f t="shared" ref="BT126" si="2238">$BJ126*AY126</f>
        <v>0</v>
      </c>
      <c r="BU126" s="358">
        <f t="shared" ref="BU126" si="2239">$BJ126*AZ126</f>
        <v>0</v>
      </c>
      <c r="BV126" s="356">
        <f t="shared" ref="BV126" si="2240">$BJ126*BA126</f>
        <v>0</v>
      </c>
      <c r="BW126" s="356">
        <f t="shared" ref="BW126" si="2241">$BJ126*BB126</f>
        <v>0</v>
      </c>
      <c r="BX126" s="356">
        <f t="shared" ref="BX126" si="2242">$BJ126*BC126</f>
        <v>0</v>
      </c>
      <c r="BY126" s="356">
        <f t="shared" ref="BY126" si="2243">$BJ126*BD126</f>
        <v>0</v>
      </c>
      <c r="BZ126" s="356">
        <f t="shared" ref="BZ126" si="2244">$BJ126*BE126</f>
        <v>0</v>
      </c>
      <c r="CA126" s="356">
        <f t="shared" ref="CA126" si="2245">$BJ126*BF126</f>
        <v>0</v>
      </c>
      <c r="CB126" s="356">
        <f t="shared" ref="CB126" si="2246">$BJ126*BG126</f>
        <v>0</v>
      </c>
      <c r="CC126" s="356">
        <f t="shared" ref="CC126" si="2247">$BJ126*BH126</f>
        <v>0</v>
      </c>
      <c r="CD126" s="357">
        <f t="shared" ref="CD126" si="2248">$BJ126*BI126</f>
        <v>0</v>
      </c>
      <c r="CE126" s="395">
        <f>IF(N126="Nemení sa",1,0)</f>
        <v>0</v>
      </c>
      <c r="CF126" s="358">
        <f>AG126*$CE126</f>
        <v>0</v>
      </c>
      <c r="CG126" s="356">
        <f>AI126*$CE126</f>
        <v>0</v>
      </c>
      <c r="CH126" s="356">
        <f>AK126*$CE126</f>
        <v>0</v>
      </c>
      <c r="CI126" s="356">
        <f>AM126*$CE126</f>
        <v>0</v>
      </c>
      <c r="CJ126" s="357">
        <f>AO126*$CE126</f>
        <v>0</v>
      </c>
      <c r="CK126" s="396">
        <f t="shared" ref="CK126" si="2249">SUM(CF126:CJ128)</f>
        <v>0</v>
      </c>
      <c r="CL126" s="397">
        <f>IF(F126=vstupy!B$42,"1",0)</f>
        <v>0</v>
      </c>
      <c r="CM126" s="358">
        <f t="shared" ref="CM126:CV126" si="2250">IF($CL126="1",AP126,0)</f>
        <v>0</v>
      </c>
      <c r="CN126" s="356">
        <f t="shared" si="2250"/>
        <v>0</v>
      </c>
      <c r="CO126" s="356">
        <f t="shared" si="2250"/>
        <v>0</v>
      </c>
      <c r="CP126" s="356">
        <f t="shared" si="2250"/>
        <v>0</v>
      </c>
      <c r="CQ126" s="356">
        <f t="shared" si="2250"/>
        <v>0</v>
      </c>
      <c r="CR126" s="356">
        <f t="shared" si="2250"/>
        <v>0</v>
      </c>
      <c r="CS126" s="356">
        <f t="shared" si="2250"/>
        <v>0</v>
      </c>
      <c r="CT126" s="356">
        <f t="shared" si="2250"/>
        <v>0</v>
      </c>
      <c r="CU126" s="356">
        <f t="shared" si="2250"/>
        <v>0</v>
      </c>
      <c r="CV126" s="357">
        <f t="shared" si="2250"/>
        <v>0</v>
      </c>
      <c r="CW126" s="355">
        <f>CP126+CT126+CV126</f>
        <v>0</v>
      </c>
      <c r="CX126" s="355">
        <f t="shared" ref="CX126" si="2251">CN126+CR126</f>
        <v>0</v>
      </c>
      <c r="CY126" s="358">
        <f t="shared" ref="CY126:DH126" si="2252">IF($CL126="1",AZ126,0)</f>
        <v>0</v>
      </c>
      <c r="CZ126" s="356">
        <f t="shared" si="2252"/>
        <v>0</v>
      </c>
      <c r="DA126" s="356">
        <f t="shared" si="2252"/>
        <v>0</v>
      </c>
      <c r="DB126" s="356">
        <f t="shared" si="2252"/>
        <v>0</v>
      </c>
      <c r="DC126" s="356">
        <f t="shared" si="2252"/>
        <v>0</v>
      </c>
      <c r="DD126" s="356">
        <f t="shared" si="2252"/>
        <v>0</v>
      </c>
      <c r="DE126" s="356">
        <f t="shared" si="2252"/>
        <v>0</v>
      </c>
      <c r="DF126" s="356">
        <f t="shared" si="2252"/>
        <v>0</v>
      </c>
      <c r="DG126" s="356">
        <f t="shared" si="2252"/>
        <v>0</v>
      </c>
      <c r="DH126" s="357">
        <f t="shared" si="2252"/>
        <v>0</v>
      </c>
      <c r="DI126" s="352">
        <f>DB126+DF126+DH126</f>
        <v>0</v>
      </c>
      <c r="DJ126" s="352">
        <f t="shared" ref="DJ126" si="2253">CZ126+DD126</f>
        <v>0</v>
      </c>
      <c r="DK126" s="393">
        <f>IF(CE126=0,1,0)</f>
        <v>1</v>
      </c>
      <c r="DL126" s="393">
        <f>IFERROR(IF($AF126="N",AH126+AJ126+AL126+AN126,AF126+AH126+AJ126+AL126+AN126),0)*$DK126</f>
        <v>0</v>
      </c>
      <c r="DM126" s="393">
        <f>(AG126+AI126+AK126+AM126+AO126)*$DK126</f>
        <v>0</v>
      </c>
      <c r="DN126" s="393">
        <f>AS126+AW126+AY126-CW126</f>
        <v>0</v>
      </c>
      <c r="DO126" s="393">
        <f>BC126+BG126+BI126-DI126</f>
        <v>0</v>
      </c>
      <c r="DP126" s="393">
        <f>DN126+DO126</f>
        <v>0</v>
      </c>
      <c r="DQ126" s="392" t="str">
        <f>IF(OR(F126=vstupy!B$40,F126=vstupy!B$41,F126=vstupy!B$42,),"0","1")</f>
        <v>0</v>
      </c>
      <c r="DR126" s="358">
        <f>IF($DQ126="1",AQ126,"0")+CF126</f>
        <v>0</v>
      </c>
      <c r="DS126" s="356">
        <f>IF($DQ126="1",AS126,"0")+CG126</f>
        <v>0</v>
      </c>
      <c r="DT126" s="356">
        <f>IF($DQ126="1",AU126,"0")+CH126</f>
        <v>0</v>
      </c>
      <c r="DU126" s="356">
        <f>IF($DQ126="1",AW126,"0")+CI126</f>
        <v>0</v>
      </c>
      <c r="DV126" s="357">
        <f>IF($DQ126="1",AY126,"0")+CJ126</f>
        <v>0</v>
      </c>
      <c r="DW126" s="423">
        <f t="shared" ref="DW126" si="2254">SUM(DR126:DV128)</f>
        <v>0</v>
      </c>
      <c r="DX126" s="358" t="str">
        <f t="shared" ref="DX126" si="2255">IF($DQ126="1",BA126,"0")</f>
        <v>0</v>
      </c>
      <c r="DY126" s="356" t="str">
        <f t="shared" ref="DY126" si="2256">IF($DQ126="1",BC126,"0")</f>
        <v>0</v>
      </c>
      <c r="DZ126" s="356" t="str">
        <f t="shared" ref="DZ126" si="2257">IF($DQ126="1",BE126,"0")</f>
        <v>0</v>
      </c>
      <c r="EA126" s="356" t="str">
        <f>IF($DQ126="1",BG126,"0")</f>
        <v>0</v>
      </c>
      <c r="EB126" s="357" t="str">
        <f>IF($DQ126="1",BI126,"0")</f>
        <v>0</v>
      </c>
      <c r="EC126" s="423">
        <f t="shared" ref="EC126" si="2258">SUM(DX126:EB128)</f>
        <v>0</v>
      </c>
      <c r="ED126" s="424">
        <f>EC126+DW126</f>
        <v>0</v>
      </c>
    </row>
    <row r="127" spans="2:134" ht="12.6" customHeight="1" x14ac:dyDescent="0.25">
      <c r="B127" s="432"/>
      <c r="C127" s="429"/>
      <c r="D127" s="429"/>
      <c r="E127" s="429"/>
      <c r="F127" s="446"/>
      <c r="G127" s="450"/>
      <c r="H127" s="463"/>
      <c r="I127" s="463"/>
      <c r="J127" s="495"/>
      <c r="K127" s="446"/>
      <c r="L127" s="414"/>
      <c r="M127" s="455"/>
      <c r="N127" s="414"/>
      <c r="O127" s="414"/>
      <c r="P127" s="414"/>
      <c r="Q127" s="390"/>
      <c r="R127" s="385"/>
      <c r="S127" s="414"/>
      <c r="T127" s="415"/>
      <c r="U127" s="390"/>
      <c r="V127" s="385"/>
      <c r="W127" s="414"/>
      <c r="X127" s="292" t="s">
        <v>157</v>
      </c>
      <c r="Y127" s="293" t="s">
        <v>152</v>
      </c>
      <c r="Z127" s="294">
        <f>VLOOKUP($X127,vstupy!$B$18:$F$31,MATCH($Y127,vstupy!$B$17:$F$17,0),0)</f>
        <v>0</v>
      </c>
      <c r="AA127" s="295" t="s">
        <v>158</v>
      </c>
      <c r="AB127" s="294">
        <f>VLOOKUP($AA127,vstupy!$B$34:$C$36,2,FALSE)</f>
        <v>0</v>
      </c>
      <c r="AC127" s="294">
        <f t="shared" si="1271"/>
        <v>0</v>
      </c>
      <c r="AD127" s="441"/>
      <c r="AE127" s="435"/>
      <c r="AF127" s="358"/>
      <c r="AG127" s="382"/>
      <c r="AH127" s="382"/>
      <c r="AI127" s="382"/>
      <c r="AJ127" s="382"/>
      <c r="AK127" s="382"/>
      <c r="AL127" s="382"/>
      <c r="AM127" s="389"/>
      <c r="AN127" s="382"/>
      <c r="AO127" s="384"/>
      <c r="AP127" s="358"/>
      <c r="AQ127" s="356"/>
      <c r="AR127" s="356"/>
      <c r="AS127" s="356"/>
      <c r="AT127" s="356"/>
      <c r="AU127" s="356"/>
      <c r="AV127" s="356"/>
      <c r="AW127" s="356"/>
      <c r="AX127" s="356"/>
      <c r="AY127" s="356"/>
      <c r="AZ127" s="356"/>
      <c r="BA127" s="356"/>
      <c r="BB127" s="356"/>
      <c r="BC127" s="356"/>
      <c r="BD127" s="356"/>
      <c r="BE127" s="356"/>
      <c r="BF127" s="356"/>
      <c r="BG127" s="356"/>
      <c r="BH127" s="356"/>
      <c r="BI127" s="502"/>
      <c r="BJ127" s="355"/>
      <c r="BK127" s="358"/>
      <c r="BL127" s="356"/>
      <c r="BM127" s="356"/>
      <c r="BN127" s="356"/>
      <c r="BO127" s="356"/>
      <c r="BP127" s="356"/>
      <c r="BQ127" s="356"/>
      <c r="BR127" s="356"/>
      <c r="BS127" s="356"/>
      <c r="BT127" s="357"/>
      <c r="BU127" s="358"/>
      <c r="BV127" s="356"/>
      <c r="BW127" s="356"/>
      <c r="BX127" s="356"/>
      <c r="BY127" s="356"/>
      <c r="BZ127" s="356"/>
      <c r="CA127" s="356"/>
      <c r="CB127" s="356"/>
      <c r="CC127" s="356"/>
      <c r="CD127" s="357"/>
      <c r="CE127" s="395"/>
      <c r="CF127" s="358"/>
      <c r="CG127" s="356"/>
      <c r="CH127" s="356"/>
      <c r="CI127" s="356"/>
      <c r="CJ127" s="357"/>
      <c r="CK127" s="396"/>
      <c r="CL127" s="398"/>
      <c r="CM127" s="358"/>
      <c r="CN127" s="356"/>
      <c r="CO127" s="356"/>
      <c r="CP127" s="356"/>
      <c r="CQ127" s="356"/>
      <c r="CR127" s="356"/>
      <c r="CS127" s="356"/>
      <c r="CT127" s="356"/>
      <c r="CU127" s="356"/>
      <c r="CV127" s="357"/>
      <c r="CW127" s="355"/>
      <c r="CX127" s="355"/>
      <c r="CY127" s="358"/>
      <c r="CZ127" s="356"/>
      <c r="DA127" s="356"/>
      <c r="DB127" s="356"/>
      <c r="DC127" s="356"/>
      <c r="DD127" s="356"/>
      <c r="DE127" s="356"/>
      <c r="DF127" s="356"/>
      <c r="DG127" s="356"/>
      <c r="DH127" s="357"/>
      <c r="DI127" s="352"/>
      <c r="DJ127" s="352"/>
      <c r="DK127" s="393"/>
      <c r="DL127" s="393"/>
      <c r="DM127" s="393"/>
      <c r="DN127" s="393"/>
      <c r="DO127" s="393"/>
      <c r="DP127" s="393"/>
      <c r="DQ127" s="392"/>
      <c r="DR127" s="358"/>
      <c r="DS127" s="356"/>
      <c r="DT127" s="356"/>
      <c r="DU127" s="356"/>
      <c r="DV127" s="357"/>
      <c r="DW127" s="423"/>
      <c r="DX127" s="358"/>
      <c r="DY127" s="356"/>
      <c r="DZ127" s="356"/>
      <c r="EA127" s="356"/>
      <c r="EB127" s="357"/>
      <c r="EC127" s="423"/>
      <c r="ED127" s="424"/>
    </row>
    <row r="128" spans="2:134" ht="12.6" customHeight="1" x14ac:dyDescent="0.25">
      <c r="B128" s="432"/>
      <c r="C128" s="429"/>
      <c r="D128" s="429"/>
      <c r="E128" s="429"/>
      <c r="F128" s="447"/>
      <c r="G128" s="450"/>
      <c r="H128" s="464"/>
      <c r="I128" s="464"/>
      <c r="J128" s="496"/>
      <c r="K128" s="447"/>
      <c r="L128" s="414"/>
      <c r="M128" s="455"/>
      <c r="N128" s="414"/>
      <c r="O128" s="414"/>
      <c r="P128" s="414"/>
      <c r="Q128" s="390"/>
      <c r="R128" s="385"/>
      <c r="S128" s="414"/>
      <c r="T128" s="415"/>
      <c r="U128" s="390"/>
      <c r="V128" s="385"/>
      <c r="W128" s="414"/>
      <c r="X128" s="292" t="s">
        <v>157</v>
      </c>
      <c r="Y128" s="293" t="s">
        <v>152</v>
      </c>
      <c r="Z128" s="294">
        <f>VLOOKUP($X128,vstupy!$B$18:$F$31,MATCH($Y128,vstupy!$B$17:$F$17,0),0)</f>
        <v>0</v>
      </c>
      <c r="AA128" s="295" t="s">
        <v>158</v>
      </c>
      <c r="AB128" s="294">
        <f>VLOOKUP($AA128,vstupy!$B$34:$C$36,2,FALSE)</f>
        <v>0</v>
      </c>
      <c r="AC128" s="294">
        <f t="shared" si="1271"/>
        <v>0</v>
      </c>
      <c r="AD128" s="442"/>
      <c r="AE128" s="436"/>
      <c r="AF128" s="358"/>
      <c r="AG128" s="382"/>
      <c r="AH128" s="382"/>
      <c r="AI128" s="382"/>
      <c r="AJ128" s="382"/>
      <c r="AK128" s="382"/>
      <c r="AL128" s="382"/>
      <c r="AM128" s="381"/>
      <c r="AN128" s="382"/>
      <c r="AO128" s="384"/>
      <c r="AP128" s="358"/>
      <c r="AQ128" s="356"/>
      <c r="AR128" s="356"/>
      <c r="AS128" s="356"/>
      <c r="AT128" s="356"/>
      <c r="AU128" s="356"/>
      <c r="AV128" s="356"/>
      <c r="AW128" s="356"/>
      <c r="AX128" s="356"/>
      <c r="AY128" s="356"/>
      <c r="AZ128" s="356"/>
      <c r="BA128" s="356"/>
      <c r="BB128" s="356"/>
      <c r="BC128" s="356"/>
      <c r="BD128" s="356"/>
      <c r="BE128" s="356"/>
      <c r="BF128" s="356"/>
      <c r="BG128" s="356"/>
      <c r="BH128" s="356"/>
      <c r="BI128" s="502"/>
      <c r="BJ128" s="355"/>
      <c r="BK128" s="358"/>
      <c r="BL128" s="356"/>
      <c r="BM128" s="356"/>
      <c r="BN128" s="356"/>
      <c r="BO128" s="356"/>
      <c r="BP128" s="356"/>
      <c r="BQ128" s="356"/>
      <c r="BR128" s="356"/>
      <c r="BS128" s="356"/>
      <c r="BT128" s="357"/>
      <c r="BU128" s="358"/>
      <c r="BV128" s="356"/>
      <c r="BW128" s="356"/>
      <c r="BX128" s="356"/>
      <c r="BY128" s="356"/>
      <c r="BZ128" s="356"/>
      <c r="CA128" s="356"/>
      <c r="CB128" s="356"/>
      <c r="CC128" s="356"/>
      <c r="CD128" s="357"/>
      <c r="CE128" s="395"/>
      <c r="CF128" s="358"/>
      <c r="CG128" s="356"/>
      <c r="CH128" s="356"/>
      <c r="CI128" s="356"/>
      <c r="CJ128" s="357"/>
      <c r="CK128" s="396"/>
      <c r="CL128" s="399"/>
      <c r="CM128" s="358"/>
      <c r="CN128" s="356"/>
      <c r="CO128" s="356"/>
      <c r="CP128" s="356"/>
      <c r="CQ128" s="356"/>
      <c r="CR128" s="356"/>
      <c r="CS128" s="356"/>
      <c r="CT128" s="356"/>
      <c r="CU128" s="356"/>
      <c r="CV128" s="357"/>
      <c r="CW128" s="355"/>
      <c r="CX128" s="355"/>
      <c r="CY128" s="358"/>
      <c r="CZ128" s="356"/>
      <c r="DA128" s="356"/>
      <c r="DB128" s="356"/>
      <c r="DC128" s="356"/>
      <c r="DD128" s="356"/>
      <c r="DE128" s="356"/>
      <c r="DF128" s="356"/>
      <c r="DG128" s="356"/>
      <c r="DH128" s="357"/>
      <c r="DI128" s="352"/>
      <c r="DJ128" s="352"/>
      <c r="DK128" s="393"/>
      <c r="DL128" s="393"/>
      <c r="DM128" s="393"/>
      <c r="DN128" s="393"/>
      <c r="DO128" s="393"/>
      <c r="DP128" s="393"/>
      <c r="DQ128" s="392"/>
      <c r="DR128" s="358"/>
      <c r="DS128" s="356"/>
      <c r="DT128" s="356"/>
      <c r="DU128" s="356"/>
      <c r="DV128" s="357"/>
      <c r="DW128" s="423"/>
      <c r="DX128" s="358"/>
      <c r="DY128" s="356"/>
      <c r="DZ128" s="356"/>
      <c r="EA128" s="356"/>
      <c r="EB128" s="357"/>
      <c r="EC128" s="423"/>
      <c r="ED128" s="424"/>
    </row>
    <row r="129" spans="2:134" ht="12.6" customHeight="1" x14ac:dyDescent="0.25">
      <c r="B129" s="433">
        <f t="shared" ref="B129" si="2259">B126+1</f>
        <v>41</v>
      </c>
      <c r="C129" s="428"/>
      <c r="D129" s="428"/>
      <c r="E129" s="428"/>
      <c r="F129" s="457" t="s">
        <v>212</v>
      </c>
      <c r="G129" s="449"/>
      <c r="H129" s="474" t="str">
        <f t="shared" ref="H129" si="2260">IF($F129="3e)  Skoršia transpozícia  - zavedenie transpozície pred termínom ktorý určuje smernica EÚ. "," ","")</f>
        <v/>
      </c>
      <c r="I129" s="474" t="str">
        <f t="shared" ref="I129" si="2261">IF($F129="3e)  Skoršia transpozícia  - zavedenie transpozície pred termínom ktorý určuje smernica EÚ. ",$H129,"NA")</f>
        <v>NA</v>
      </c>
      <c r="J129" s="491">
        <f>IF(I129&gt;12,1,I129/12)</f>
        <v>1</v>
      </c>
      <c r="K129" s="457"/>
      <c r="L129" s="413"/>
      <c r="M129" s="456">
        <f>IF(L129="N",0,L129)</f>
        <v>0</v>
      </c>
      <c r="N129" s="413" t="s">
        <v>212</v>
      </c>
      <c r="O129" s="413"/>
      <c r="P129" s="413"/>
      <c r="Q129" s="391" t="s">
        <v>36</v>
      </c>
      <c r="R129" s="386">
        <f>VLOOKUP(Q129,vstupy!$B$3:$C$15,2,FALSE)</f>
        <v>0</v>
      </c>
      <c r="S129" s="413"/>
      <c r="T129" s="416"/>
      <c r="U129" s="391" t="s">
        <v>36</v>
      </c>
      <c r="V129" s="386">
        <f>VLOOKUP(U129,vstupy!$B$3:$C$15,2,FALSE)</f>
        <v>0</v>
      </c>
      <c r="W129" s="413"/>
      <c r="X129" s="174" t="s">
        <v>157</v>
      </c>
      <c r="Y129" s="188" t="s">
        <v>152</v>
      </c>
      <c r="Z129" s="185">
        <f>VLOOKUP($X129,vstupy!$B$18:$F$31,MATCH($Y129,vstupy!$B$17:$F$17,0),0)</f>
        <v>0</v>
      </c>
      <c r="AA129" s="121" t="s">
        <v>158</v>
      </c>
      <c r="AB129" s="185">
        <f>VLOOKUP($AA129,vstupy!$B$34:$C$36,2,FALSE)</f>
        <v>0</v>
      </c>
      <c r="AC129" s="185">
        <f t="shared" si="1271"/>
        <v>0</v>
      </c>
      <c r="AD129" s="465" t="s">
        <v>36</v>
      </c>
      <c r="AE129" s="434">
        <f>VLOOKUP(AD129,vstupy!$B$3:$C$15,2,FALSE)</f>
        <v>0</v>
      </c>
      <c r="AF129" s="437" t="str">
        <f>IFERROR(IF(M129=0,"N",O129/L129*J129),0)</f>
        <v>N</v>
      </c>
      <c r="AG129" s="382">
        <f>O129*J129</f>
        <v>0</v>
      </c>
      <c r="AH129" s="394">
        <f t="shared" ref="AH129" si="2262">P129*R129*J129</f>
        <v>0</v>
      </c>
      <c r="AI129" s="381">
        <f t="shared" ref="AI129" si="2263">IFERROR(AH129*M129,0)</f>
        <v>0</v>
      </c>
      <c r="AJ129" s="394" t="str">
        <f t="shared" si="1393"/>
        <v>N</v>
      </c>
      <c r="AK129" s="382">
        <f t="shared" ref="AK129" si="2264">S129*J129</f>
        <v>0</v>
      </c>
      <c r="AL129" s="382">
        <f>T129*V129*J129</f>
        <v>0</v>
      </c>
      <c r="AM129" s="387">
        <f t="shared" ref="AM129" si="2265">IFERROR(AL129*M129,0)</f>
        <v>0</v>
      </c>
      <c r="AN129" s="381">
        <f t="shared" ref="AN129" si="2266">IF(W129&gt;0,IF(AE129&gt;0,($G$5/160)*(W129/60)*AE129*J129,0),IF(AE129&gt;0,($G$5/160)*((AC129+AC130+AC131)/60)*AE129*J129,0))</f>
        <v>0</v>
      </c>
      <c r="AO129" s="384">
        <f>IFERROR(AN129*M129,0)</f>
        <v>0</v>
      </c>
      <c r="AP129" s="358">
        <f t="shared" ref="AP129" si="2267">IF($N129="In (zvyšuje náklady)",AF129,0)</f>
        <v>0</v>
      </c>
      <c r="AQ129" s="356">
        <f t="shared" ref="AQ129" si="2268">IF($N129="In (zvyšuje náklady)",AG129,0)</f>
        <v>0</v>
      </c>
      <c r="AR129" s="356">
        <f t="shared" ref="AR129" si="2269">IF($N129="In (zvyšuje náklady)",AH129,0)</f>
        <v>0</v>
      </c>
      <c r="AS129" s="356">
        <f t="shared" ref="AS129" si="2270">IF($N129="In (zvyšuje náklady)",AI129,0)</f>
        <v>0</v>
      </c>
      <c r="AT129" s="356">
        <f t="shared" ref="AT129" si="2271">IF($N129="In (zvyšuje náklady)",AJ129,0)</f>
        <v>0</v>
      </c>
      <c r="AU129" s="356">
        <f t="shared" ref="AU129" si="2272">IF($N129="In (zvyšuje náklady)",AK129,0)</f>
        <v>0</v>
      </c>
      <c r="AV129" s="356">
        <f t="shared" ref="AV129" si="2273">IF($N129="In (zvyšuje náklady)",AL129,0)</f>
        <v>0</v>
      </c>
      <c r="AW129" s="356">
        <f t="shared" ref="AW129" si="2274">IF($N129="In (zvyšuje náklady)",AM129,0)</f>
        <v>0</v>
      </c>
      <c r="AX129" s="356">
        <f t="shared" ref="AX129" si="2275">IF($N129="In (zvyšuje náklady)",AN129,0)</f>
        <v>0</v>
      </c>
      <c r="AY129" s="356">
        <f t="shared" ref="AY129" si="2276">IF($N129="In (zvyšuje náklady)",AO129,0)</f>
        <v>0</v>
      </c>
      <c r="AZ129" s="356" t="str">
        <f t="shared" ref="AZ129" si="2277">IF($N129="Out (znižuje náklady)",AF129,"0")</f>
        <v>0</v>
      </c>
      <c r="BA129" s="356" t="str">
        <f t="shared" ref="BA129" si="2278">IF($N129="Out (znižuje náklady)",AG129,"0")</f>
        <v>0</v>
      </c>
      <c r="BB129" s="356" t="str">
        <f t="shared" ref="BB129" si="2279">IF($N129="Out (znižuje náklady)",AH129,"0")</f>
        <v>0</v>
      </c>
      <c r="BC129" s="356" t="str">
        <f t="shared" ref="BC129" si="2280">IF($N129="Out (znižuje náklady)",AI129,"0")</f>
        <v>0</v>
      </c>
      <c r="BD129" s="356" t="str">
        <f t="shared" ref="BD129" si="2281">IF($N129="Out (znižuje náklady)",AJ129,"0")</f>
        <v>0</v>
      </c>
      <c r="BE129" s="356" t="str">
        <f t="shared" ref="BE129" si="2282">IF($N129="Out (znižuje náklady)",AK129,"0")</f>
        <v>0</v>
      </c>
      <c r="BF129" s="356" t="str">
        <f t="shared" ref="BF129" si="2283">IF($N129="Out (znižuje náklady)",AL129,"0")</f>
        <v>0</v>
      </c>
      <c r="BG129" s="356" t="str">
        <f t="shared" ref="BG129" si="2284">IF($N129="Out (znižuje náklady)",AM129,"0")</f>
        <v>0</v>
      </c>
      <c r="BH129" s="356" t="str">
        <f t="shared" ref="BH129" si="2285">IF($N129="Out (znižuje náklady)",AN129,"0")</f>
        <v>0</v>
      </c>
      <c r="BI129" s="502" t="str">
        <f t="shared" ref="BI129" si="2286">IF($N129="Out (znižuje náklady)",AO129,"0")</f>
        <v>0</v>
      </c>
      <c r="BJ129" s="355">
        <f>IF(F129=vstupy!$B$47,0,1)</f>
        <v>1</v>
      </c>
      <c r="BK129" s="358">
        <f t="shared" ref="BK129" si="2287">$BJ129*AP129</f>
        <v>0</v>
      </c>
      <c r="BL129" s="356">
        <f t="shared" ref="BL129" si="2288">$BJ129*AQ129</f>
        <v>0</v>
      </c>
      <c r="BM129" s="356">
        <f t="shared" ref="BM129" si="2289">$BJ129*AR129</f>
        <v>0</v>
      </c>
      <c r="BN129" s="356">
        <f t="shared" ref="BN129" si="2290">$BJ129*AS129</f>
        <v>0</v>
      </c>
      <c r="BO129" s="356">
        <f t="shared" ref="BO129" si="2291">$BJ129*AT129</f>
        <v>0</v>
      </c>
      <c r="BP129" s="356">
        <f t="shared" ref="BP129" si="2292">$BJ129*AU129</f>
        <v>0</v>
      </c>
      <c r="BQ129" s="356">
        <f t="shared" ref="BQ129" si="2293">$BJ129*AV129</f>
        <v>0</v>
      </c>
      <c r="BR129" s="356">
        <f t="shared" ref="BR129" si="2294">$BJ129*AW129</f>
        <v>0</v>
      </c>
      <c r="BS129" s="356">
        <f t="shared" ref="BS129" si="2295">$BJ129*AX129</f>
        <v>0</v>
      </c>
      <c r="BT129" s="357">
        <f t="shared" ref="BT129" si="2296">$BJ129*AY129</f>
        <v>0</v>
      </c>
      <c r="BU129" s="358">
        <f t="shared" ref="BU129" si="2297">$BJ129*AZ129</f>
        <v>0</v>
      </c>
      <c r="BV129" s="356">
        <f t="shared" ref="BV129" si="2298">$BJ129*BA129</f>
        <v>0</v>
      </c>
      <c r="BW129" s="356">
        <f t="shared" ref="BW129" si="2299">$BJ129*BB129</f>
        <v>0</v>
      </c>
      <c r="BX129" s="356">
        <f t="shared" ref="BX129" si="2300">$BJ129*BC129</f>
        <v>0</v>
      </c>
      <c r="BY129" s="356">
        <f t="shared" ref="BY129" si="2301">$BJ129*BD129</f>
        <v>0</v>
      </c>
      <c r="BZ129" s="356">
        <f t="shared" ref="BZ129" si="2302">$BJ129*BE129</f>
        <v>0</v>
      </c>
      <c r="CA129" s="356">
        <f t="shared" ref="CA129" si="2303">$BJ129*BF129</f>
        <v>0</v>
      </c>
      <c r="CB129" s="356">
        <f t="shared" ref="CB129" si="2304">$BJ129*BG129</f>
        <v>0</v>
      </c>
      <c r="CC129" s="356">
        <f t="shared" ref="CC129" si="2305">$BJ129*BH129</f>
        <v>0</v>
      </c>
      <c r="CD129" s="357">
        <f t="shared" ref="CD129" si="2306">$BJ129*BI129</f>
        <v>0</v>
      </c>
      <c r="CE129" s="395">
        <f>IF(N129="Nemení sa",1,0)</f>
        <v>0</v>
      </c>
      <c r="CF129" s="358">
        <f>AG129*$CE129</f>
        <v>0</v>
      </c>
      <c r="CG129" s="356">
        <f>AI129*$CE129</f>
        <v>0</v>
      </c>
      <c r="CH129" s="356">
        <f>AK129*$CE129</f>
        <v>0</v>
      </c>
      <c r="CI129" s="356">
        <f>AM129*$CE129</f>
        <v>0</v>
      </c>
      <c r="CJ129" s="357">
        <f>AO129*$CE129</f>
        <v>0</v>
      </c>
      <c r="CK129" s="396">
        <f t="shared" ref="CK129" si="2307">SUM(CF129:CJ131)</f>
        <v>0</v>
      </c>
      <c r="CL129" s="397">
        <f>IF(F129=vstupy!B$42,"1",0)</f>
        <v>0</v>
      </c>
      <c r="CM129" s="358">
        <f t="shared" ref="CM129:CV129" si="2308">IF($CL129="1",AP129,0)</f>
        <v>0</v>
      </c>
      <c r="CN129" s="356">
        <f t="shared" si="2308"/>
        <v>0</v>
      </c>
      <c r="CO129" s="356">
        <f t="shared" si="2308"/>
        <v>0</v>
      </c>
      <c r="CP129" s="356">
        <f t="shared" si="2308"/>
        <v>0</v>
      </c>
      <c r="CQ129" s="356">
        <f t="shared" si="2308"/>
        <v>0</v>
      </c>
      <c r="CR129" s="356">
        <f t="shared" si="2308"/>
        <v>0</v>
      </c>
      <c r="CS129" s="356">
        <f t="shared" si="2308"/>
        <v>0</v>
      </c>
      <c r="CT129" s="356">
        <f t="shared" si="2308"/>
        <v>0</v>
      </c>
      <c r="CU129" s="356">
        <f t="shared" si="2308"/>
        <v>0</v>
      </c>
      <c r="CV129" s="357">
        <f t="shared" si="2308"/>
        <v>0</v>
      </c>
      <c r="CW129" s="355">
        <f>CP129+CT129+CV129</f>
        <v>0</v>
      </c>
      <c r="CX129" s="355">
        <f t="shared" ref="CX129" si="2309">CN129+CR129</f>
        <v>0</v>
      </c>
      <c r="CY129" s="358">
        <f t="shared" ref="CY129:DH129" si="2310">IF($CL129="1",AZ129,0)</f>
        <v>0</v>
      </c>
      <c r="CZ129" s="356">
        <f t="shared" si="2310"/>
        <v>0</v>
      </c>
      <c r="DA129" s="356">
        <f t="shared" si="2310"/>
        <v>0</v>
      </c>
      <c r="DB129" s="356">
        <f t="shared" si="2310"/>
        <v>0</v>
      </c>
      <c r="DC129" s="356">
        <f t="shared" si="2310"/>
        <v>0</v>
      </c>
      <c r="DD129" s="356">
        <f t="shared" si="2310"/>
        <v>0</v>
      </c>
      <c r="DE129" s="356">
        <f t="shared" si="2310"/>
        <v>0</v>
      </c>
      <c r="DF129" s="356">
        <f t="shared" si="2310"/>
        <v>0</v>
      </c>
      <c r="DG129" s="356">
        <f t="shared" si="2310"/>
        <v>0</v>
      </c>
      <c r="DH129" s="357">
        <f t="shared" si="2310"/>
        <v>0</v>
      </c>
      <c r="DI129" s="352">
        <f>DB129+DF129+DH129</f>
        <v>0</v>
      </c>
      <c r="DJ129" s="352">
        <f t="shared" ref="DJ129" si="2311">CZ129+DD129</f>
        <v>0</v>
      </c>
      <c r="DK129" s="393">
        <f>IF(CE129=0,1,0)</f>
        <v>1</v>
      </c>
      <c r="DL129" s="393">
        <f>IFERROR(IF($AF129="N",AH129+AJ129+AL129+AN129,AF129+AH129+AJ129+AL129+AN129),0)*$DK129</f>
        <v>0</v>
      </c>
      <c r="DM129" s="393">
        <f>(AG129+AI129+AK129+AM129+AO129)*$DK129</f>
        <v>0</v>
      </c>
      <c r="DN129" s="393">
        <f>AS129+AW129+AY129-CW129</f>
        <v>0</v>
      </c>
      <c r="DO129" s="393">
        <f>BC129+BG129+BI129-DI129</f>
        <v>0</v>
      </c>
      <c r="DP129" s="393">
        <f>DN129+DO129</f>
        <v>0</v>
      </c>
      <c r="DQ129" s="392" t="str">
        <f>IF(OR(F129=vstupy!B$40,F129=vstupy!B$41,F129=vstupy!B$42,),"0","1")</f>
        <v>0</v>
      </c>
      <c r="DR129" s="358">
        <f>IF($DQ129="1",AQ129,"0")+CF129</f>
        <v>0</v>
      </c>
      <c r="DS129" s="356">
        <f>IF($DQ129="1",AS129,"0")+CG129</f>
        <v>0</v>
      </c>
      <c r="DT129" s="356">
        <f>IF($DQ129="1",AU129,"0")+CH129</f>
        <v>0</v>
      </c>
      <c r="DU129" s="356">
        <f>IF($DQ129="1",AW129,"0")+CI129</f>
        <v>0</v>
      </c>
      <c r="DV129" s="357">
        <f>IF($DQ129="1",AY129,"0")+CJ129</f>
        <v>0</v>
      </c>
      <c r="DW129" s="423">
        <f t="shared" ref="DW129" si="2312">SUM(DR129:DV131)</f>
        <v>0</v>
      </c>
      <c r="DX129" s="358" t="str">
        <f t="shared" ref="DX129" si="2313">IF($DQ129="1",BA129,"0")</f>
        <v>0</v>
      </c>
      <c r="DY129" s="356" t="str">
        <f t="shared" ref="DY129" si="2314">IF($DQ129="1",BC129,"0")</f>
        <v>0</v>
      </c>
      <c r="DZ129" s="356" t="str">
        <f t="shared" ref="DZ129" si="2315">IF($DQ129="1",BE129,"0")</f>
        <v>0</v>
      </c>
      <c r="EA129" s="356" t="str">
        <f>IF($DQ129="1",BG129,"0")</f>
        <v>0</v>
      </c>
      <c r="EB129" s="357" t="str">
        <f>IF($DQ129="1",BI129,"0")</f>
        <v>0</v>
      </c>
      <c r="EC129" s="423">
        <f t="shared" ref="EC129" si="2316">SUM(DX129:EB131)</f>
        <v>0</v>
      </c>
      <c r="ED129" s="424">
        <f>EC129+DW129</f>
        <v>0</v>
      </c>
    </row>
    <row r="130" spans="2:134" ht="12.6" customHeight="1" x14ac:dyDescent="0.25">
      <c r="B130" s="433"/>
      <c r="C130" s="428"/>
      <c r="D130" s="428"/>
      <c r="E130" s="428"/>
      <c r="F130" s="458"/>
      <c r="G130" s="449"/>
      <c r="H130" s="475"/>
      <c r="I130" s="475"/>
      <c r="J130" s="492"/>
      <c r="K130" s="458"/>
      <c r="L130" s="413"/>
      <c r="M130" s="456"/>
      <c r="N130" s="413"/>
      <c r="O130" s="413"/>
      <c r="P130" s="413"/>
      <c r="Q130" s="391"/>
      <c r="R130" s="386"/>
      <c r="S130" s="413"/>
      <c r="T130" s="416"/>
      <c r="U130" s="391"/>
      <c r="V130" s="386"/>
      <c r="W130" s="413"/>
      <c r="X130" s="174" t="s">
        <v>157</v>
      </c>
      <c r="Y130" s="188" t="s">
        <v>152</v>
      </c>
      <c r="Z130" s="185">
        <f>VLOOKUP($X130,vstupy!$B$18:$F$31,MATCH($Y130,vstupy!$B$17:$F$17,0),0)</f>
        <v>0</v>
      </c>
      <c r="AA130" s="121" t="s">
        <v>158</v>
      </c>
      <c r="AB130" s="185">
        <f>VLOOKUP($AA130,vstupy!$B$34:$C$36,2,FALSE)</f>
        <v>0</v>
      </c>
      <c r="AC130" s="185">
        <f t="shared" si="1271"/>
        <v>0</v>
      </c>
      <c r="AD130" s="466"/>
      <c r="AE130" s="435"/>
      <c r="AF130" s="358"/>
      <c r="AG130" s="382"/>
      <c r="AH130" s="382"/>
      <c r="AI130" s="382"/>
      <c r="AJ130" s="382"/>
      <c r="AK130" s="382"/>
      <c r="AL130" s="382"/>
      <c r="AM130" s="389"/>
      <c r="AN130" s="382"/>
      <c r="AO130" s="384"/>
      <c r="AP130" s="358"/>
      <c r="AQ130" s="356"/>
      <c r="AR130" s="356"/>
      <c r="AS130" s="356"/>
      <c r="AT130" s="356"/>
      <c r="AU130" s="356"/>
      <c r="AV130" s="356"/>
      <c r="AW130" s="356"/>
      <c r="AX130" s="356"/>
      <c r="AY130" s="356"/>
      <c r="AZ130" s="356"/>
      <c r="BA130" s="356"/>
      <c r="BB130" s="356"/>
      <c r="BC130" s="356"/>
      <c r="BD130" s="356"/>
      <c r="BE130" s="356"/>
      <c r="BF130" s="356"/>
      <c r="BG130" s="356"/>
      <c r="BH130" s="356"/>
      <c r="BI130" s="502"/>
      <c r="BJ130" s="355"/>
      <c r="BK130" s="358"/>
      <c r="BL130" s="356"/>
      <c r="BM130" s="356"/>
      <c r="BN130" s="356"/>
      <c r="BO130" s="356"/>
      <c r="BP130" s="356"/>
      <c r="BQ130" s="356"/>
      <c r="BR130" s="356"/>
      <c r="BS130" s="356"/>
      <c r="BT130" s="357"/>
      <c r="BU130" s="358"/>
      <c r="BV130" s="356"/>
      <c r="BW130" s="356"/>
      <c r="BX130" s="356"/>
      <c r="BY130" s="356"/>
      <c r="BZ130" s="356"/>
      <c r="CA130" s="356"/>
      <c r="CB130" s="356"/>
      <c r="CC130" s="356"/>
      <c r="CD130" s="357"/>
      <c r="CE130" s="395"/>
      <c r="CF130" s="358"/>
      <c r="CG130" s="356"/>
      <c r="CH130" s="356"/>
      <c r="CI130" s="356"/>
      <c r="CJ130" s="357"/>
      <c r="CK130" s="396"/>
      <c r="CL130" s="398"/>
      <c r="CM130" s="358"/>
      <c r="CN130" s="356"/>
      <c r="CO130" s="356"/>
      <c r="CP130" s="356"/>
      <c r="CQ130" s="356"/>
      <c r="CR130" s="356"/>
      <c r="CS130" s="356"/>
      <c r="CT130" s="356"/>
      <c r="CU130" s="356"/>
      <c r="CV130" s="357"/>
      <c r="CW130" s="355"/>
      <c r="CX130" s="355"/>
      <c r="CY130" s="358"/>
      <c r="CZ130" s="356"/>
      <c r="DA130" s="356"/>
      <c r="DB130" s="356"/>
      <c r="DC130" s="356"/>
      <c r="DD130" s="356"/>
      <c r="DE130" s="356"/>
      <c r="DF130" s="356"/>
      <c r="DG130" s="356"/>
      <c r="DH130" s="357"/>
      <c r="DI130" s="352"/>
      <c r="DJ130" s="352"/>
      <c r="DK130" s="393"/>
      <c r="DL130" s="393"/>
      <c r="DM130" s="393"/>
      <c r="DN130" s="393"/>
      <c r="DO130" s="393"/>
      <c r="DP130" s="393"/>
      <c r="DQ130" s="392"/>
      <c r="DR130" s="358"/>
      <c r="DS130" s="356"/>
      <c r="DT130" s="356"/>
      <c r="DU130" s="356"/>
      <c r="DV130" s="357"/>
      <c r="DW130" s="423"/>
      <c r="DX130" s="358"/>
      <c r="DY130" s="356"/>
      <c r="DZ130" s="356"/>
      <c r="EA130" s="356"/>
      <c r="EB130" s="357"/>
      <c r="EC130" s="423"/>
      <c r="ED130" s="424"/>
    </row>
    <row r="131" spans="2:134" ht="12.6" customHeight="1" x14ac:dyDescent="0.25">
      <c r="B131" s="433"/>
      <c r="C131" s="428"/>
      <c r="D131" s="428"/>
      <c r="E131" s="428"/>
      <c r="F131" s="459"/>
      <c r="G131" s="449"/>
      <c r="H131" s="476"/>
      <c r="I131" s="476"/>
      <c r="J131" s="493"/>
      <c r="K131" s="459"/>
      <c r="L131" s="413"/>
      <c r="M131" s="456"/>
      <c r="N131" s="413"/>
      <c r="O131" s="413"/>
      <c r="P131" s="413"/>
      <c r="Q131" s="391"/>
      <c r="R131" s="386"/>
      <c r="S131" s="413"/>
      <c r="T131" s="416"/>
      <c r="U131" s="391"/>
      <c r="V131" s="386"/>
      <c r="W131" s="413"/>
      <c r="X131" s="174" t="s">
        <v>157</v>
      </c>
      <c r="Y131" s="188" t="s">
        <v>152</v>
      </c>
      <c r="Z131" s="185">
        <f>VLOOKUP($X131,vstupy!$B$18:$F$31,MATCH($Y131,vstupy!$B$17:$F$17,0),0)</f>
        <v>0</v>
      </c>
      <c r="AA131" s="121" t="s">
        <v>158</v>
      </c>
      <c r="AB131" s="185">
        <f>VLOOKUP($AA131,vstupy!$B$34:$C$36,2,FALSE)</f>
        <v>0</v>
      </c>
      <c r="AC131" s="185">
        <f t="shared" si="1271"/>
        <v>0</v>
      </c>
      <c r="AD131" s="467"/>
      <c r="AE131" s="436"/>
      <c r="AF131" s="358"/>
      <c r="AG131" s="382"/>
      <c r="AH131" s="382"/>
      <c r="AI131" s="382"/>
      <c r="AJ131" s="382"/>
      <c r="AK131" s="382"/>
      <c r="AL131" s="382"/>
      <c r="AM131" s="381"/>
      <c r="AN131" s="382"/>
      <c r="AO131" s="384"/>
      <c r="AP131" s="358"/>
      <c r="AQ131" s="356"/>
      <c r="AR131" s="356"/>
      <c r="AS131" s="356"/>
      <c r="AT131" s="356"/>
      <c r="AU131" s="356"/>
      <c r="AV131" s="356"/>
      <c r="AW131" s="356"/>
      <c r="AX131" s="356"/>
      <c r="AY131" s="356"/>
      <c r="AZ131" s="356"/>
      <c r="BA131" s="356"/>
      <c r="BB131" s="356"/>
      <c r="BC131" s="356"/>
      <c r="BD131" s="356"/>
      <c r="BE131" s="356"/>
      <c r="BF131" s="356"/>
      <c r="BG131" s="356"/>
      <c r="BH131" s="356"/>
      <c r="BI131" s="502"/>
      <c r="BJ131" s="355"/>
      <c r="BK131" s="358"/>
      <c r="BL131" s="356"/>
      <c r="BM131" s="356"/>
      <c r="BN131" s="356"/>
      <c r="BO131" s="356"/>
      <c r="BP131" s="356"/>
      <c r="BQ131" s="356"/>
      <c r="BR131" s="356"/>
      <c r="BS131" s="356"/>
      <c r="BT131" s="357"/>
      <c r="BU131" s="358"/>
      <c r="BV131" s="356"/>
      <c r="BW131" s="356"/>
      <c r="BX131" s="356"/>
      <c r="BY131" s="356"/>
      <c r="BZ131" s="356"/>
      <c r="CA131" s="356"/>
      <c r="CB131" s="356"/>
      <c r="CC131" s="356"/>
      <c r="CD131" s="357"/>
      <c r="CE131" s="395"/>
      <c r="CF131" s="358"/>
      <c r="CG131" s="356"/>
      <c r="CH131" s="356"/>
      <c r="CI131" s="356"/>
      <c r="CJ131" s="357"/>
      <c r="CK131" s="396"/>
      <c r="CL131" s="399"/>
      <c r="CM131" s="358"/>
      <c r="CN131" s="356"/>
      <c r="CO131" s="356"/>
      <c r="CP131" s="356"/>
      <c r="CQ131" s="356"/>
      <c r="CR131" s="356"/>
      <c r="CS131" s="356"/>
      <c r="CT131" s="356"/>
      <c r="CU131" s="356"/>
      <c r="CV131" s="357"/>
      <c r="CW131" s="355"/>
      <c r="CX131" s="355"/>
      <c r="CY131" s="358"/>
      <c r="CZ131" s="356"/>
      <c r="DA131" s="356"/>
      <c r="DB131" s="356"/>
      <c r="DC131" s="356"/>
      <c r="DD131" s="356"/>
      <c r="DE131" s="356"/>
      <c r="DF131" s="356"/>
      <c r="DG131" s="356"/>
      <c r="DH131" s="357"/>
      <c r="DI131" s="352"/>
      <c r="DJ131" s="352"/>
      <c r="DK131" s="393"/>
      <c r="DL131" s="393"/>
      <c r="DM131" s="393"/>
      <c r="DN131" s="393"/>
      <c r="DO131" s="393"/>
      <c r="DP131" s="393"/>
      <c r="DQ131" s="392"/>
      <c r="DR131" s="358"/>
      <c r="DS131" s="356"/>
      <c r="DT131" s="356"/>
      <c r="DU131" s="356"/>
      <c r="DV131" s="357"/>
      <c r="DW131" s="423"/>
      <c r="DX131" s="358"/>
      <c r="DY131" s="356"/>
      <c r="DZ131" s="356"/>
      <c r="EA131" s="356"/>
      <c r="EB131" s="357"/>
      <c r="EC131" s="423"/>
      <c r="ED131" s="424"/>
    </row>
    <row r="132" spans="2:134" ht="12.6" customHeight="1" x14ac:dyDescent="0.25">
      <c r="B132" s="432">
        <f t="shared" ref="B132" si="2317">B129+1</f>
        <v>42</v>
      </c>
      <c r="C132" s="429"/>
      <c r="D132" s="429"/>
      <c r="E132" s="429"/>
      <c r="F132" s="445" t="s">
        <v>212</v>
      </c>
      <c r="G132" s="450"/>
      <c r="H132" s="462" t="str">
        <f t="shared" ref="H132" si="2318">IF($F132="3e)  Skoršia transpozícia  - zavedenie transpozície pred termínom ktorý určuje smernica EÚ. "," ","")</f>
        <v/>
      </c>
      <c r="I132" s="462" t="str">
        <f t="shared" ref="I132" si="2319">IF($F132="3e)  Skoršia transpozícia  - zavedenie transpozície pred termínom ktorý určuje smernica EÚ. ",$H132,"NA")</f>
        <v>NA</v>
      </c>
      <c r="J132" s="494">
        <f>IF(I132&gt;12,1,I132/12)</f>
        <v>1</v>
      </c>
      <c r="K132" s="445"/>
      <c r="L132" s="414"/>
      <c r="M132" s="455">
        <f>IF(L132="N",0,L132)</f>
        <v>0</v>
      </c>
      <c r="N132" s="414" t="s">
        <v>212</v>
      </c>
      <c r="O132" s="414"/>
      <c r="P132" s="414"/>
      <c r="Q132" s="390" t="s">
        <v>36</v>
      </c>
      <c r="R132" s="385">
        <f>VLOOKUP(Q132,vstupy!$B$3:$C$15,2,FALSE)</f>
        <v>0</v>
      </c>
      <c r="S132" s="414"/>
      <c r="T132" s="415"/>
      <c r="U132" s="390" t="s">
        <v>36</v>
      </c>
      <c r="V132" s="385">
        <f>VLOOKUP(U132,vstupy!$B$3:$C$15,2,FALSE)</f>
        <v>0</v>
      </c>
      <c r="W132" s="414"/>
      <c r="X132" s="292" t="s">
        <v>157</v>
      </c>
      <c r="Y132" s="293" t="s">
        <v>152</v>
      </c>
      <c r="Z132" s="294">
        <f>VLOOKUP($X132,vstupy!$B$18:$F$31,MATCH($Y132,vstupy!$B$17:$F$17,0),0)</f>
        <v>0</v>
      </c>
      <c r="AA132" s="295" t="s">
        <v>158</v>
      </c>
      <c r="AB132" s="294">
        <f>VLOOKUP($AA132,vstupy!$B$34:$C$36,2,FALSE)</f>
        <v>0</v>
      </c>
      <c r="AC132" s="294">
        <f t="shared" si="1271"/>
        <v>0</v>
      </c>
      <c r="AD132" s="440" t="s">
        <v>36</v>
      </c>
      <c r="AE132" s="434">
        <f>VLOOKUP(AD132,vstupy!$B$3:$C$15,2,FALSE)</f>
        <v>0</v>
      </c>
      <c r="AF132" s="437" t="str">
        <f>IFERROR(IF(M132=0,"N",O132/L132*J132),0)</f>
        <v>N</v>
      </c>
      <c r="AG132" s="382">
        <f>O132*J132</f>
        <v>0</v>
      </c>
      <c r="AH132" s="394">
        <f t="shared" ref="AH132" si="2320">P132*R132*J132</f>
        <v>0</v>
      </c>
      <c r="AI132" s="381">
        <f t="shared" ref="AI132" si="2321">IFERROR(AH132*M132,0)</f>
        <v>0</v>
      </c>
      <c r="AJ132" s="394" t="str">
        <f t="shared" si="1393"/>
        <v>N</v>
      </c>
      <c r="AK132" s="382">
        <f t="shared" ref="AK132" si="2322">S132*J132</f>
        <v>0</v>
      </c>
      <c r="AL132" s="382">
        <f>T132*V132*J132</f>
        <v>0</v>
      </c>
      <c r="AM132" s="387">
        <f t="shared" ref="AM132" si="2323">IFERROR(AL132*M132,0)</f>
        <v>0</v>
      </c>
      <c r="AN132" s="381">
        <f t="shared" ref="AN132" si="2324">IF(W132&gt;0,IF(AE132&gt;0,($G$5/160)*(W132/60)*AE132*J132,0),IF(AE132&gt;0,($G$5/160)*((AC132+AC133+AC134)/60)*AE132*J132,0))</f>
        <v>0</v>
      </c>
      <c r="AO132" s="384">
        <f>IFERROR(AN132*M132,0)</f>
        <v>0</v>
      </c>
      <c r="AP132" s="358">
        <f t="shared" ref="AP132" si="2325">IF($N132="In (zvyšuje náklady)",AF132,0)</f>
        <v>0</v>
      </c>
      <c r="AQ132" s="356">
        <f t="shared" ref="AQ132" si="2326">IF($N132="In (zvyšuje náklady)",AG132,0)</f>
        <v>0</v>
      </c>
      <c r="AR132" s="356">
        <f t="shared" ref="AR132" si="2327">IF($N132="In (zvyšuje náklady)",AH132,0)</f>
        <v>0</v>
      </c>
      <c r="AS132" s="356">
        <f t="shared" ref="AS132" si="2328">IF($N132="In (zvyšuje náklady)",AI132,0)</f>
        <v>0</v>
      </c>
      <c r="AT132" s="356">
        <f t="shared" ref="AT132" si="2329">IF($N132="In (zvyšuje náklady)",AJ132,0)</f>
        <v>0</v>
      </c>
      <c r="AU132" s="356">
        <f t="shared" ref="AU132" si="2330">IF($N132="In (zvyšuje náklady)",AK132,0)</f>
        <v>0</v>
      </c>
      <c r="AV132" s="356">
        <f t="shared" ref="AV132" si="2331">IF($N132="In (zvyšuje náklady)",AL132,0)</f>
        <v>0</v>
      </c>
      <c r="AW132" s="356">
        <f t="shared" ref="AW132" si="2332">IF($N132="In (zvyšuje náklady)",AM132,0)</f>
        <v>0</v>
      </c>
      <c r="AX132" s="356">
        <f t="shared" ref="AX132" si="2333">IF($N132="In (zvyšuje náklady)",AN132,0)</f>
        <v>0</v>
      </c>
      <c r="AY132" s="356">
        <f t="shared" ref="AY132" si="2334">IF($N132="In (zvyšuje náklady)",AO132,0)</f>
        <v>0</v>
      </c>
      <c r="AZ132" s="356" t="str">
        <f t="shared" ref="AZ132" si="2335">IF($N132="Out (znižuje náklady)",AF132,"0")</f>
        <v>0</v>
      </c>
      <c r="BA132" s="356" t="str">
        <f t="shared" ref="BA132" si="2336">IF($N132="Out (znižuje náklady)",AG132,"0")</f>
        <v>0</v>
      </c>
      <c r="BB132" s="356" t="str">
        <f t="shared" ref="BB132" si="2337">IF($N132="Out (znižuje náklady)",AH132,"0")</f>
        <v>0</v>
      </c>
      <c r="BC132" s="356" t="str">
        <f t="shared" ref="BC132" si="2338">IF($N132="Out (znižuje náklady)",AI132,"0")</f>
        <v>0</v>
      </c>
      <c r="BD132" s="356" t="str">
        <f t="shared" ref="BD132" si="2339">IF($N132="Out (znižuje náklady)",AJ132,"0")</f>
        <v>0</v>
      </c>
      <c r="BE132" s="356" t="str">
        <f t="shared" ref="BE132" si="2340">IF($N132="Out (znižuje náklady)",AK132,"0")</f>
        <v>0</v>
      </c>
      <c r="BF132" s="356" t="str">
        <f t="shared" ref="BF132" si="2341">IF($N132="Out (znižuje náklady)",AL132,"0")</f>
        <v>0</v>
      </c>
      <c r="BG132" s="356" t="str">
        <f t="shared" ref="BG132" si="2342">IF($N132="Out (znižuje náklady)",AM132,"0")</f>
        <v>0</v>
      </c>
      <c r="BH132" s="356" t="str">
        <f t="shared" ref="BH132" si="2343">IF($N132="Out (znižuje náklady)",AN132,"0")</f>
        <v>0</v>
      </c>
      <c r="BI132" s="502" t="str">
        <f t="shared" ref="BI132" si="2344">IF($N132="Out (znižuje náklady)",AO132,"0")</f>
        <v>0</v>
      </c>
      <c r="BJ132" s="355">
        <f>IF(F132=vstupy!$B$47,0,1)</f>
        <v>1</v>
      </c>
      <c r="BK132" s="358">
        <f t="shared" ref="BK132" si="2345">$BJ132*AP132</f>
        <v>0</v>
      </c>
      <c r="BL132" s="356">
        <f t="shared" ref="BL132" si="2346">$BJ132*AQ132</f>
        <v>0</v>
      </c>
      <c r="BM132" s="356">
        <f t="shared" ref="BM132" si="2347">$BJ132*AR132</f>
        <v>0</v>
      </c>
      <c r="BN132" s="356">
        <f t="shared" ref="BN132" si="2348">$BJ132*AS132</f>
        <v>0</v>
      </c>
      <c r="BO132" s="356">
        <f t="shared" ref="BO132" si="2349">$BJ132*AT132</f>
        <v>0</v>
      </c>
      <c r="BP132" s="356">
        <f t="shared" ref="BP132" si="2350">$BJ132*AU132</f>
        <v>0</v>
      </c>
      <c r="BQ132" s="356">
        <f t="shared" ref="BQ132" si="2351">$BJ132*AV132</f>
        <v>0</v>
      </c>
      <c r="BR132" s="356">
        <f t="shared" ref="BR132" si="2352">$BJ132*AW132</f>
        <v>0</v>
      </c>
      <c r="BS132" s="356">
        <f t="shared" ref="BS132" si="2353">$BJ132*AX132</f>
        <v>0</v>
      </c>
      <c r="BT132" s="357">
        <f t="shared" ref="BT132" si="2354">$BJ132*AY132</f>
        <v>0</v>
      </c>
      <c r="BU132" s="358">
        <f t="shared" ref="BU132" si="2355">$BJ132*AZ132</f>
        <v>0</v>
      </c>
      <c r="BV132" s="356">
        <f t="shared" ref="BV132" si="2356">$BJ132*BA132</f>
        <v>0</v>
      </c>
      <c r="BW132" s="356">
        <f t="shared" ref="BW132" si="2357">$BJ132*BB132</f>
        <v>0</v>
      </c>
      <c r="BX132" s="356">
        <f t="shared" ref="BX132" si="2358">$BJ132*BC132</f>
        <v>0</v>
      </c>
      <c r="BY132" s="356">
        <f t="shared" ref="BY132" si="2359">$BJ132*BD132</f>
        <v>0</v>
      </c>
      <c r="BZ132" s="356">
        <f t="shared" ref="BZ132" si="2360">$BJ132*BE132</f>
        <v>0</v>
      </c>
      <c r="CA132" s="356">
        <f t="shared" ref="CA132" si="2361">$BJ132*BF132</f>
        <v>0</v>
      </c>
      <c r="CB132" s="356">
        <f t="shared" ref="CB132" si="2362">$BJ132*BG132</f>
        <v>0</v>
      </c>
      <c r="CC132" s="356">
        <f t="shared" ref="CC132" si="2363">$BJ132*BH132</f>
        <v>0</v>
      </c>
      <c r="CD132" s="357">
        <f t="shared" ref="CD132" si="2364">$BJ132*BI132</f>
        <v>0</v>
      </c>
      <c r="CE132" s="395">
        <f>IF(N132="Nemení sa",1,0)</f>
        <v>0</v>
      </c>
      <c r="CF132" s="358">
        <f>AG132*$CE132</f>
        <v>0</v>
      </c>
      <c r="CG132" s="356">
        <f>AI132*$CE132</f>
        <v>0</v>
      </c>
      <c r="CH132" s="356">
        <f>AK132*$CE132</f>
        <v>0</v>
      </c>
      <c r="CI132" s="356">
        <f>AM132*$CE132</f>
        <v>0</v>
      </c>
      <c r="CJ132" s="357">
        <f>AO132*$CE132</f>
        <v>0</v>
      </c>
      <c r="CK132" s="396">
        <f t="shared" ref="CK132" si="2365">SUM(CF132:CJ134)</f>
        <v>0</v>
      </c>
      <c r="CL132" s="397">
        <f>IF(F132=vstupy!B$42,"1",0)</f>
        <v>0</v>
      </c>
      <c r="CM132" s="358">
        <f t="shared" ref="CM132:CV132" si="2366">IF($CL132="1",AP132,0)</f>
        <v>0</v>
      </c>
      <c r="CN132" s="356">
        <f t="shared" si="2366"/>
        <v>0</v>
      </c>
      <c r="CO132" s="356">
        <f t="shared" si="2366"/>
        <v>0</v>
      </c>
      <c r="CP132" s="356">
        <f t="shared" si="2366"/>
        <v>0</v>
      </c>
      <c r="CQ132" s="356">
        <f t="shared" si="2366"/>
        <v>0</v>
      </c>
      <c r="CR132" s="356">
        <f t="shared" si="2366"/>
        <v>0</v>
      </c>
      <c r="CS132" s="356">
        <f t="shared" si="2366"/>
        <v>0</v>
      </c>
      <c r="CT132" s="356">
        <f t="shared" si="2366"/>
        <v>0</v>
      </c>
      <c r="CU132" s="356">
        <f t="shared" si="2366"/>
        <v>0</v>
      </c>
      <c r="CV132" s="357">
        <f t="shared" si="2366"/>
        <v>0</v>
      </c>
      <c r="CW132" s="355">
        <f>CP132+CT132+CV132</f>
        <v>0</v>
      </c>
      <c r="CX132" s="355">
        <f t="shared" ref="CX132" si="2367">CN132+CR132</f>
        <v>0</v>
      </c>
      <c r="CY132" s="358">
        <f t="shared" ref="CY132:DH132" si="2368">IF($CL132="1",AZ132,0)</f>
        <v>0</v>
      </c>
      <c r="CZ132" s="356">
        <f t="shared" si="2368"/>
        <v>0</v>
      </c>
      <c r="DA132" s="356">
        <f t="shared" si="2368"/>
        <v>0</v>
      </c>
      <c r="DB132" s="356">
        <f t="shared" si="2368"/>
        <v>0</v>
      </c>
      <c r="DC132" s="356">
        <f t="shared" si="2368"/>
        <v>0</v>
      </c>
      <c r="DD132" s="356">
        <f t="shared" si="2368"/>
        <v>0</v>
      </c>
      <c r="DE132" s="356">
        <f t="shared" si="2368"/>
        <v>0</v>
      </c>
      <c r="DF132" s="356">
        <f t="shared" si="2368"/>
        <v>0</v>
      </c>
      <c r="DG132" s="356">
        <f t="shared" si="2368"/>
        <v>0</v>
      </c>
      <c r="DH132" s="357">
        <f t="shared" si="2368"/>
        <v>0</v>
      </c>
      <c r="DI132" s="352">
        <f>DB132+DF132+DH132</f>
        <v>0</v>
      </c>
      <c r="DJ132" s="352">
        <f t="shared" ref="DJ132" si="2369">CZ132+DD132</f>
        <v>0</v>
      </c>
      <c r="DK132" s="393">
        <f>IF(CE132=0,1,0)</f>
        <v>1</v>
      </c>
      <c r="DL132" s="393">
        <f>IFERROR(IF($AF132="N",AH132+AJ132+AL132+AN132,AF132+AH132+AJ132+AL132+AN132),0)*$DK132</f>
        <v>0</v>
      </c>
      <c r="DM132" s="393">
        <f>(AG132+AI132+AK132+AM132+AO132)*$DK132</f>
        <v>0</v>
      </c>
      <c r="DN132" s="393">
        <f>AS132+AW132+AY132-CW132</f>
        <v>0</v>
      </c>
      <c r="DO132" s="393">
        <f>BC132+BG132+BI132-DI132</f>
        <v>0</v>
      </c>
      <c r="DP132" s="393">
        <f>DN132+DO132</f>
        <v>0</v>
      </c>
      <c r="DQ132" s="392" t="str">
        <f>IF(OR(F132=vstupy!B$40,F132=vstupy!B$41,F132=vstupy!B$42,),"0","1")</f>
        <v>0</v>
      </c>
      <c r="DR132" s="358">
        <f>IF($DQ132="1",AQ132,"0")+CF132</f>
        <v>0</v>
      </c>
      <c r="DS132" s="356">
        <f>IF($DQ132="1",AS132,"0")+CG132</f>
        <v>0</v>
      </c>
      <c r="DT132" s="356">
        <f>IF($DQ132="1",AU132,"0")+CH132</f>
        <v>0</v>
      </c>
      <c r="DU132" s="356">
        <f>IF($DQ132="1",AW132,"0")+CI132</f>
        <v>0</v>
      </c>
      <c r="DV132" s="357">
        <f>IF($DQ132="1",AY132,"0")+CJ132</f>
        <v>0</v>
      </c>
      <c r="DW132" s="423">
        <f t="shared" ref="DW132" si="2370">SUM(DR132:DV134)</f>
        <v>0</v>
      </c>
      <c r="DX132" s="358" t="str">
        <f t="shared" ref="DX132" si="2371">IF($DQ132="1",BA132,"0")</f>
        <v>0</v>
      </c>
      <c r="DY132" s="356" t="str">
        <f t="shared" ref="DY132" si="2372">IF($DQ132="1",BC132,"0")</f>
        <v>0</v>
      </c>
      <c r="DZ132" s="356" t="str">
        <f t="shared" ref="DZ132" si="2373">IF($DQ132="1",BE132,"0")</f>
        <v>0</v>
      </c>
      <c r="EA132" s="356" t="str">
        <f>IF($DQ132="1",BG132,"0")</f>
        <v>0</v>
      </c>
      <c r="EB132" s="357" t="str">
        <f>IF($DQ132="1",BI132,"0")</f>
        <v>0</v>
      </c>
      <c r="EC132" s="423">
        <f t="shared" ref="EC132" si="2374">SUM(DX132:EB134)</f>
        <v>0</v>
      </c>
      <c r="ED132" s="424">
        <f>EC132+DW132</f>
        <v>0</v>
      </c>
    </row>
    <row r="133" spans="2:134" ht="12.6" customHeight="1" x14ac:dyDescent="0.25">
      <c r="B133" s="432"/>
      <c r="C133" s="429"/>
      <c r="D133" s="429"/>
      <c r="E133" s="429"/>
      <c r="F133" s="446"/>
      <c r="G133" s="450"/>
      <c r="H133" s="463"/>
      <c r="I133" s="463"/>
      <c r="J133" s="495"/>
      <c r="K133" s="446"/>
      <c r="L133" s="414"/>
      <c r="M133" s="455"/>
      <c r="N133" s="414"/>
      <c r="O133" s="414"/>
      <c r="P133" s="414"/>
      <c r="Q133" s="390"/>
      <c r="R133" s="385"/>
      <c r="S133" s="414"/>
      <c r="T133" s="415"/>
      <c r="U133" s="390"/>
      <c r="V133" s="385"/>
      <c r="W133" s="414"/>
      <c r="X133" s="292" t="s">
        <v>157</v>
      </c>
      <c r="Y133" s="293" t="s">
        <v>152</v>
      </c>
      <c r="Z133" s="294">
        <f>VLOOKUP($X133,vstupy!$B$18:$F$31,MATCH($Y133,vstupy!$B$17:$F$17,0),0)</f>
        <v>0</v>
      </c>
      <c r="AA133" s="295" t="s">
        <v>158</v>
      </c>
      <c r="AB133" s="294">
        <f>VLOOKUP($AA133,vstupy!$B$34:$C$36,2,FALSE)</f>
        <v>0</v>
      </c>
      <c r="AC133" s="294">
        <f t="shared" si="1271"/>
        <v>0</v>
      </c>
      <c r="AD133" s="441"/>
      <c r="AE133" s="435"/>
      <c r="AF133" s="358"/>
      <c r="AG133" s="382"/>
      <c r="AH133" s="382"/>
      <c r="AI133" s="382"/>
      <c r="AJ133" s="382"/>
      <c r="AK133" s="382"/>
      <c r="AL133" s="382"/>
      <c r="AM133" s="389"/>
      <c r="AN133" s="382"/>
      <c r="AO133" s="384"/>
      <c r="AP133" s="358"/>
      <c r="AQ133" s="356"/>
      <c r="AR133" s="356"/>
      <c r="AS133" s="356"/>
      <c r="AT133" s="356"/>
      <c r="AU133" s="356"/>
      <c r="AV133" s="356"/>
      <c r="AW133" s="356"/>
      <c r="AX133" s="356"/>
      <c r="AY133" s="356"/>
      <c r="AZ133" s="356"/>
      <c r="BA133" s="356"/>
      <c r="BB133" s="356"/>
      <c r="BC133" s="356"/>
      <c r="BD133" s="356"/>
      <c r="BE133" s="356"/>
      <c r="BF133" s="356"/>
      <c r="BG133" s="356"/>
      <c r="BH133" s="356"/>
      <c r="BI133" s="502"/>
      <c r="BJ133" s="355"/>
      <c r="BK133" s="358"/>
      <c r="BL133" s="356"/>
      <c r="BM133" s="356"/>
      <c r="BN133" s="356"/>
      <c r="BO133" s="356"/>
      <c r="BP133" s="356"/>
      <c r="BQ133" s="356"/>
      <c r="BR133" s="356"/>
      <c r="BS133" s="356"/>
      <c r="BT133" s="357"/>
      <c r="BU133" s="358"/>
      <c r="BV133" s="356"/>
      <c r="BW133" s="356"/>
      <c r="BX133" s="356"/>
      <c r="BY133" s="356"/>
      <c r="BZ133" s="356"/>
      <c r="CA133" s="356"/>
      <c r="CB133" s="356"/>
      <c r="CC133" s="356"/>
      <c r="CD133" s="357"/>
      <c r="CE133" s="395"/>
      <c r="CF133" s="358"/>
      <c r="CG133" s="356"/>
      <c r="CH133" s="356"/>
      <c r="CI133" s="356"/>
      <c r="CJ133" s="357"/>
      <c r="CK133" s="396"/>
      <c r="CL133" s="398"/>
      <c r="CM133" s="358"/>
      <c r="CN133" s="356"/>
      <c r="CO133" s="356"/>
      <c r="CP133" s="356"/>
      <c r="CQ133" s="356"/>
      <c r="CR133" s="356"/>
      <c r="CS133" s="356"/>
      <c r="CT133" s="356"/>
      <c r="CU133" s="356"/>
      <c r="CV133" s="357"/>
      <c r="CW133" s="355"/>
      <c r="CX133" s="355"/>
      <c r="CY133" s="358"/>
      <c r="CZ133" s="356"/>
      <c r="DA133" s="356"/>
      <c r="DB133" s="356"/>
      <c r="DC133" s="356"/>
      <c r="DD133" s="356"/>
      <c r="DE133" s="356"/>
      <c r="DF133" s="356"/>
      <c r="DG133" s="356"/>
      <c r="DH133" s="357"/>
      <c r="DI133" s="352"/>
      <c r="DJ133" s="352"/>
      <c r="DK133" s="393"/>
      <c r="DL133" s="393"/>
      <c r="DM133" s="393"/>
      <c r="DN133" s="393"/>
      <c r="DO133" s="393"/>
      <c r="DP133" s="393"/>
      <c r="DQ133" s="392"/>
      <c r="DR133" s="358"/>
      <c r="DS133" s="356"/>
      <c r="DT133" s="356"/>
      <c r="DU133" s="356"/>
      <c r="DV133" s="357"/>
      <c r="DW133" s="423"/>
      <c r="DX133" s="358"/>
      <c r="DY133" s="356"/>
      <c r="DZ133" s="356"/>
      <c r="EA133" s="356"/>
      <c r="EB133" s="357"/>
      <c r="EC133" s="423"/>
      <c r="ED133" s="424"/>
    </row>
    <row r="134" spans="2:134" ht="12.6" customHeight="1" x14ac:dyDescent="0.25">
      <c r="B134" s="432"/>
      <c r="C134" s="429"/>
      <c r="D134" s="429"/>
      <c r="E134" s="429"/>
      <c r="F134" s="447"/>
      <c r="G134" s="450"/>
      <c r="H134" s="464"/>
      <c r="I134" s="464"/>
      <c r="J134" s="496"/>
      <c r="K134" s="447"/>
      <c r="L134" s="414"/>
      <c r="M134" s="455"/>
      <c r="N134" s="414"/>
      <c r="O134" s="414"/>
      <c r="P134" s="414"/>
      <c r="Q134" s="390"/>
      <c r="R134" s="385"/>
      <c r="S134" s="414"/>
      <c r="T134" s="415"/>
      <c r="U134" s="390"/>
      <c r="V134" s="385"/>
      <c r="W134" s="414"/>
      <c r="X134" s="292" t="s">
        <v>157</v>
      </c>
      <c r="Y134" s="293" t="s">
        <v>152</v>
      </c>
      <c r="Z134" s="294">
        <f>VLOOKUP($X134,vstupy!$B$18:$F$31,MATCH($Y134,vstupy!$B$17:$F$17,0),0)</f>
        <v>0</v>
      </c>
      <c r="AA134" s="295" t="s">
        <v>158</v>
      </c>
      <c r="AB134" s="294">
        <f>VLOOKUP($AA134,vstupy!$B$34:$C$36,2,FALSE)</f>
        <v>0</v>
      </c>
      <c r="AC134" s="294">
        <f t="shared" si="1271"/>
        <v>0</v>
      </c>
      <c r="AD134" s="442"/>
      <c r="AE134" s="436"/>
      <c r="AF134" s="358"/>
      <c r="AG134" s="382"/>
      <c r="AH134" s="382"/>
      <c r="AI134" s="382"/>
      <c r="AJ134" s="382"/>
      <c r="AK134" s="382"/>
      <c r="AL134" s="382"/>
      <c r="AM134" s="381"/>
      <c r="AN134" s="382"/>
      <c r="AO134" s="384"/>
      <c r="AP134" s="358"/>
      <c r="AQ134" s="356"/>
      <c r="AR134" s="356"/>
      <c r="AS134" s="356"/>
      <c r="AT134" s="356"/>
      <c r="AU134" s="356"/>
      <c r="AV134" s="356"/>
      <c r="AW134" s="356"/>
      <c r="AX134" s="356"/>
      <c r="AY134" s="356"/>
      <c r="AZ134" s="356"/>
      <c r="BA134" s="356"/>
      <c r="BB134" s="356"/>
      <c r="BC134" s="356"/>
      <c r="BD134" s="356"/>
      <c r="BE134" s="356"/>
      <c r="BF134" s="356"/>
      <c r="BG134" s="356"/>
      <c r="BH134" s="356"/>
      <c r="BI134" s="502"/>
      <c r="BJ134" s="355"/>
      <c r="BK134" s="358"/>
      <c r="BL134" s="356"/>
      <c r="BM134" s="356"/>
      <c r="BN134" s="356"/>
      <c r="BO134" s="356"/>
      <c r="BP134" s="356"/>
      <c r="BQ134" s="356"/>
      <c r="BR134" s="356"/>
      <c r="BS134" s="356"/>
      <c r="BT134" s="357"/>
      <c r="BU134" s="358"/>
      <c r="BV134" s="356"/>
      <c r="BW134" s="356"/>
      <c r="BX134" s="356"/>
      <c r="BY134" s="356"/>
      <c r="BZ134" s="356"/>
      <c r="CA134" s="356"/>
      <c r="CB134" s="356"/>
      <c r="CC134" s="356"/>
      <c r="CD134" s="357"/>
      <c r="CE134" s="395"/>
      <c r="CF134" s="358"/>
      <c r="CG134" s="356"/>
      <c r="CH134" s="356"/>
      <c r="CI134" s="356"/>
      <c r="CJ134" s="357"/>
      <c r="CK134" s="396"/>
      <c r="CL134" s="399"/>
      <c r="CM134" s="358"/>
      <c r="CN134" s="356"/>
      <c r="CO134" s="356"/>
      <c r="CP134" s="356"/>
      <c r="CQ134" s="356"/>
      <c r="CR134" s="356"/>
      <c r="CS134" s="356"/>
      <c r="CT134" s="356"/>
      <c r="CU134" s="356"/>
      <c r="CV134" s="357"/>
      <c r="CW134" s="355"/>
      <c r="CX134" s="355"/>
      <c r="CY134" s="358"/>
      <c r="CZ134" s="356"/>
      <c r="DA134" s="356"/>
      <c r="DB134" s="356"/>
      <c r="DC134" s="356"/>
      <c r="DD134" s="356"/>
      <c r="DE134" s="356"/>
      <c r="DF134" s="356"/>
      <c r="DG134" s="356"/>
      <c r="DH134" s="357"/>
      <c r="DI134" s="352"/>
      <c r="DJ134" s="352"/>
      <c r="DK134" s="393"/>
      <c r="DL134" s="393"/>
      <c r="DM134" s="393"/>
      <c r="DN134" s="393"/>
      <c r="DO134" s="393"/>
      <c r="DP134" s="393"/>
      <c r="DQ134" s="392"/>
      <c r="DR134" s="358"/>
      <c r="DS134" s="356"/>
      <c r="DT134" s="356"/>
      <c r="DU134" s="356"/>
      <c r="DV134" s="357"/>
      <c r="DW134" s="423"/>
      <c r="DX134" s="358"/>
      <c r="DY134" s="356"/>
      <c r="DZ134" s="356"/>
      <c r="EA134" s="356"/>
      <c r="EB134" s="357"/>
      <c r="EC134" s="423"/>
      <c r="ED134" s="424"/>
    </row>
    <row r="135" spans="2:134" ht="12.6" customHeight="1" x14ac:dyDescent="0.25">
      <c r="B135" s="433">
        <f t="shared" ref="B135" si="2375">B132+1</f>
        <v>43</v>
      </c>
      <c r="C135" s="428"/>
      <c r="D135" s="428"/>
      <c r="E135" s="428"/>
      <c r="F135" s="457" t="s">
        <v>212</v>
      </c>
      <c r="G135" s="449"/>
      <c r="H135" s="474" t="str">
        <f t="shared" ref="H135" si="2376">IF($F135="3e)  Skoršia transpozícia  - zavedenie transpozície pred termínom ktorý určuje smernica EÚ. "," ","")</f>
        <v/>
      </c>
      <c r="I135" s="474" t="str">
        <f t="shared" ref="I135" si="2377">IF($F135="3e)  Skoršia transpozícia  - zavedenie transpozície pred termínom ktorý určuje smernica EÚ. ",$H135,"NA")</f>
        <v>NA</v>
      </c>
      <c r="J135" s="491">
        <f>IF(I135&gt;12,1,I135/12)</f>
        <v>1</v>
      </c>
      <c r="K135" s="457"/>
      <c r="L135" s="413"/>
      <c r="M135" s="456">
        <f>IF(L135="N",0,L135)</f>
        <v>0</v>
      </c>
      <c r="N135" s="413" t="s">
        <v>212</v>
      </c>
      <c r="O135" s="413"/>
      <c r="P135" s="413"/>
      <c r="Q135" s="391" t="s">
        <v>36</v>
      </c>
      <c r="R135" s="386">
        <f>VLOOKUP(Q135,vstupy!$B$3:$C$15,2,FALSE)</f>
        <v>0</v>
      </c>
      <c r="S135" s="413"/>
      <c r="T135" s="416"/>
      <c r="U135" s="391" t="s">
        <v>36</v>
      </c>
      <c r="V135" s="386">
        <f>VLOOKUP(U135,vstupy!$B$3:$C$15,2,FALSE)</f>
        <v>0</v>
      </c>
      <c r="W135" s="413"/>
      <c r="X135" s="174" t="s">
        <v>157</v>
      </c>
      <c r="Y135" s="188" t="s">
        <v>152</v>
      </c>
      <c r="Z135" s="185">
        <f>VLOOKUP($X135,vstupy!$B$18:$F$31,MATCH($Y135,vstupy!$B$17:$F$17,0),0)</f>
        <v>0</v>
      </c>
      <c r="AA135" s="121" t="s">
        <v>158</v>
      </c>
      <c r="AB135" s="185">
        <f>VLOOKUP($AA135,vstupy!$B$34:$C$36,2,FALSE)</f>
        <v>0</v>
      </c>
      <c r="AC135" s="185">
        <f t="shared" si="1271"/>
        <v>0</v>
      </c>
      <c r="AD135" s="465" t="s">
        <v>36</v>
      </c>
      <c r="AE135" s="434">
        <f>VLOOKUP(AD135,vstupy!$B$3:$C$15,2,FALSE)</f>
        <v>0</v>
      </c>
      <c r="AF135" s="437" t="str">
        <f>IFERROR(IF(M135=0,"N",O135/L135*J135),0)</f>
        <v>N</v>
      </c>
      <c r="AG135" s="382">
        <f>O135*J135</f>
        <v>0</v>
      </c>
      <c r="AH135" s="394">
        <f t="shared" ref="AH135" si="2378">P135*R135*J135</f>
        <v>0</v>
      </c>
      <c r="AI135" s="381">
        <f t="shared" ref="AI135" si="2379">IFERROR(AH135*M135,0)</f>
        <v>0</v>
      </c>
      <c r="AJ135" s="394" t="str">
        <f t="shared" si="1393"/>
        <v>N</v>
      </c>
      <c r="AK135" s="382">
        <f t="shared" ref="AK135" si="2380">S135*J135</f>
        <v>0</v>
      </c>
      <c r="AL135" s="382">
        <f>T135*V135*J135</f>
        <v>0</v>
      </c>
      <c r="AM135" s="387">
        <f t="shared" ref="AM135" si="2381">IFERROR(AL135*M135,0)</f>
        <v>0</v>
      </c>
      <c r="AN135" s="381">
        <f t="shared" ref="AN135" si="2382">IF(W135&gt;0,IF(AE135&gt;0,($G$5/160)*(W135/60)*AE135*J135,0),IF(AE135&gt;0,($G$5/160)*((AC135+AC136+AC137)/60)*AE135*J135,0))</f>
        <v>0</v>
      </c>
      <c r="AO135" s="384">
        <f>IFERROR(AN135*M135,0)</f>
        <v>0</v>
      </c>
      <c r="AP135" s="358">
        <f t="shared" ref="AP135" si="2383">IF($N135="In (zvyšuje náklady)",AF135,0)</f>
        <v>0</v>
      </c>
      <c r="AQ135" s="356">
        <f t="shared" ref="AQ135" si="2384">IF($N135="In (zvyšuje náklady)",AG135,0)</f>
        <v>0</v>
      </c>
      <c r="AR135" s="356">
        <f t="shared" ref="AR135" si="2385">IF($N135="In (zvyšuje náklady)",AH135,0)</f>
        <v>0</v>
      </c>
      <c r="AS135" s="356">
        <f t="shared" ref="AS135" si="2386">IF($N135="In (zvyšuje náklady)",AI135,0)</f>
        <v>0</v>
      </c>
      <c r="AT135" s="356">
        <f t="shared" ref="AT135" si="2387">IF($N135="In (zvyšuje náklady)",AJ135,0)</f>
        <v>0</v>
      </c>
      <c r="AU135" s="356">
        <f t="shared" ref="AU135" si="2388">IF($N135="In (zvyšuje náklady)",AK135,0)</f>
        <v>0</v>
      </c>
      <c r="AV135" s="356">
        <f t="shared" ref="AV135" si="2389">IF($N135="In (zvyšuje náklady)",AL135,0)</f>
        <v>0</v>
      </c>
      <c r="AW135" s="356">
        <f t="shared" ref="AW135" si="2390">IF($N135="In (zvyšuje náklady)",AM135,0)</f>
        <v>0</v>
      </c>
      <c r="AX135" s="356">
        <f t="shared" ref="AX135" si="2391">IF($N135="In (zvyšuje náklady)",AN135,0)</f>
        <v>0</v>
      </c>
      <c r="AY135" s="356">
        <f t="shared" ref="AY135" si="2392">IF($N135="In (zvyšuje náklady)",AO135,0)</f>
        <v>0</v>
      </c>
      <c r="AZ135" s="356" t="str">
        <f t="shared" ref="AZ135" si="2393">IF($N135="Out (znižuje náklady)",AF135,"0")</f>
        <v>0</v>
      </c>
      <c r="BA135" s="356" t="str">
        <f t="shared" ref="BA135" si="2394">IF($N135="Out (znižuje náklady)",AG135,"0")</f>
        <v>0</v>
      </c>
      <c r="BB135" s="356" t="str">
        <f t="shared" ref="BB135" si="2395">IF($N135="Out (znižuje náklady)",AH135,"0")</f>
        <v>0</v>
      </c>
      <c r="BC135" s="356" t="str">
        <f t="shared" ref="BC135" si="2396">IF($N135="Out (znižuje náklady)",AI135,"0")</f>
        <v>0</v>
      </c>
      <c r="BD135" s="356" t="str">
        <f t="shared" ref="BD135" si="2397">IF($N135="Out (znižuje náklady)",AJ135,"0")</f>
        <v>0</v>
      </c>
      <c r="BE135" s="356" t="str">
        <f t="shared" ref="BE135" si="2398">IF($N135="Out (znižuje náklady)",AK135,"0")</f>
        <v>0</v>
      </c>
      <c r="BF135" s="356" t="str">
        <f t="shared" ref="BF135" si="2399">IF($N135="Out (znižuje náklady)",AL135,"0")</f>
        <v>0</v>
      </c>
      <c r="BG135" s="356" t="str">
        <f t="shared" ref="BG135" si="2400">IF($N135="Out (znižuje náklady)",AM135,"0")</f>
        <v>0</v>
      </c>
      <c r="BH135" s="356" t="str">
        <f t="shared" ref="BH135" si="2401">IF($N135="Out (znižuje náklady)",AN135,"0")</f>
        <v>0</v>
      </c>
      <c r="BI135" s="502" t="str">
        <f t="shared" ref="BI135" si="2402">IF($N135="Out (znižuje náklady)",AO135,"0")</f>
        <v>0</v>
      </c>
      <c r="BJ135" s="355">
        <f>IF(F135=vstupy!$B$47,0,1)</f>
        <v>1</v>
      </c>
      <c r="BK135" s="358">
        <f t="shared" ref="BK135" si="2403">$BJ135*AP135</f>
        <v>0</v>
      </c>
      <c r="BL135" s="356">
        <f t="shared" ref="BL135" si="2404">$BJ135*AQ135</f>
        <v>0</v>
      </c>
      <c r="BM135" s="356">
        <f t="shared" ref="BM135" si="2405">$BJ135*AR135</f>
        <v>0</v>
      </c>
      <c r="BN135" s="356">
        <f t="shared" ref="BN135" si="2406">$BJ135*AS135</f>
        <v>0</v>
      </c>
      <c r="BO135" s="356">
        <f t="shared" ref="BO135" si="2407">$BJ135*AT135</f>
        <v>0</v>
      </c>
      <c r="BP135" s="356">
        <f t="shared" ref="BP135" si="2408">$BJ135*AU135</f>
        <v>0</v>
      </c>
      <c r="BQ135" s="356">
        <f t="shared" ref="BQ135" si="2409">$BJ135*AV135</f>
        <v>0</v>
      </c>
      <c r="BR135" s="356">
        <f t="shared" ref="BR135" si="2410">$BJ135*AW135</f>
        <v>0</v>
      </c>
      <c r="BS135" s="356">
        <f t="shared" ref="BS135" si="2411">$BJ135*AX135</f>
        <v>0</v>
      </c>
      <c r="BT135" s="357">
        <f t="shared" ref="BT135" si="2412">$BJ135*AY135</f>
        <v>0</v>
      </c>
      <c r="BU135" s="358">
        <f t="shared" ref="BU135" si="2413">$BJ135*AZ135</f>
        <v>0</v>
      </c>
      <c r="BV135" s="356">
        <f t="shared" ref="BV135" si="2414">$BJ135*BA135</f>
        <v>0</v>
      </c>
      <c r="BW135" s="356">
        <f t="shared" ref="BW135" si="2415">$BJ135*BB135</f>
        <v>0</v>
      </c>
      <c r="BX135" s="356">
        <f t="shared" ref="BX135" si="2416">$BJ135*BC135</f>
        <v>0</v>
      </c>
      <c r="BY135" s="356">
        <f t="shared" ref="BY135" si="2417">$BJ135*BD135</f>
        <v>0</v>
      </c>
      <c r="BZ135" s="356">
        <f t="shared" ref="BZ135" si="2418">$BJ135*BE135</f>
        <v>0</v>
      </c>
      <c r="CA135" s="356">
        <f t="shared" ref="CA135" si="2419">$BJ135*BF135</f>
        <v>0</v>
      </c>
      <c r="CB135" s="356">
        <f t="shared" ref="CB135" si="2420">$BJ135*BG135</f>
        <v>0</v>
      </c>
      <c r="CC135" s="356">
        <f t="shared" ref="CC135" si="2421">$BJ135*BH135</f>
        <v>0</v>
      </c>
      <c r="CD135" s="357">
        <f t="shared" ref="CD135" si="2422">$BJ135*BI135</f>
        <v>0</v>
      </c>
      <c r="CE135" s="395">
        <f>IF(N135="Nemení sa",1,0)</f>
        <v>0</v>
      </c>
      <c r="CF135" s="358">
        <f>AG135*$CE135</f>
        <v>0</v>
      </c>
      <c r="CG135" s="356">
        <f>AI135*$CE135</f>
        <v>0</v>
      </c>
      <c r="CH135" s="356">
        <f>AK135*$CE135</f>
        <v>0</v>
      </c>
      <c r="CI135" s="356">
        <f>AM135*$CE135</f>
        <v>0</v>
      </c>
      <c r="CJ135" s="357">
        <f>AO135*$CE135</f>
        <v>0</v>
      </c>
      <c r="CK135" s="396">
        <f t="shared" ref="CK135" si="2423">SUM(CF135:CJ137)</f>
        <v>0</v>
      </c>
      <c r="CL135" s="397">
        <f>IF(F135=vstupy!B$42,"1",0)</f>
        <v>0</v>
      </c>
      <c r="CM135" s="358">
        <f t="shared" ref="CM135:CV135" si="2424">IF($CL135="1",AP135,0)</f>
        <v>0</v>
      </c>
      <c r="CN135" s="356">
        <f t="shared" si="2424"/>
        <v>0</v>
      </c>
      <c r="CO135" s="356">
        <f t="shared" si="2424"/>
        <v>0</v>
      </c>
      <c r="CP135" s="356">
        <f t="shared" si="2424"/>
        <v>0</v>
      </c>
      <c r="CQ135" s="356">
        <f t="shared" si="2424"/>
        <v>0</v>
      </c>
      <c r="CR135" s="356">
        <f t="shared" si="2424"/>
        <v>0</v>
      </c>
      <c r="CS135" s="356">
        <f t="shared" si="2424"/>
        <v>0</v>
      </c>
      <c r="CT135" s="356">
        <f t="shared" si="2424"/>
        <v>0</v>
      </c>
      <c r="CU135" s="356">
        <f t="shared" si="2424"/>
        <v>0</v>
      </c>
      <c r="CV135" s="357">
        <f t="shared" si="2424"/>
        <v>0</v>
      </c>
      <c r="CW135" s="355">
        <f>CP135+CT135+CV135</f>
        <v>0</v>
      </c>
      <c r="CX135" s="355">
        <f t="shared" ref="CX135" si="2425">CN135+CR135</f>
        <v>0</v>
      </c>
      <c r="CY135" s="358">
        <f t="shared" ref="CY135:DH135" si="2426">IF($CL135="1",AZ135,0)</f>
        <v>0</v>
      </c>
      <c r="CZ135" s="356">
        <f t="shared" si="2426"/>
        <v>0</v>
      </c>
      <c r="DA135" s="356">
        <f t="shared" si="2426"/>
        <v>0</v>
      </c>
      <c r="DB135" s="356">
        <f t="shared" si="2426"/>
        <v>0</v>
      </c>
      <c r="DC135" s="356">
        <f t="shared" si="2426"/>
        <v>0</v>
      </c>
      <c r="DD135" s="356">
        <f t="shared" si="2426"/>
        <v>0</v>
      </c>
      <c r="DE135" s="356">
        <f t="shared" si="2426"/>
        <v>0</v>
      </c>
      <c r="DF135" s="356">
        <f t="shared" si="2426"/>
        <v>0</v>
      </c>
      <c r="DG135" s="356">
        <f t="shared" si="2426"/>
        <v>0</v>
      </c>
      <c r="DH135" s="357">
        <f t="shared" si="2426"/>
        <v>0</v>
      </c>
      <c r="DI135" s="352">
        <f>DB135+DF135+DH135</f>
        <v>0</v>
      </c>
      <c r="DJ135" s="352">
        <f t="shared" ref="DJ135" si="2427">CZ135+DD135</f>
        <v>0</v>
      </c>
      <c r="DK135" s="393">
        <f>IF(CE135=0,1,0)</f>
        <v>1</v>
      </c>
      <c r="DL135" s="393">
        <f>IFERROR(IF($AF135="N",AH135+AJ135+AL135+AN135,AF135+AH135+AJ135+AL135+AN135),0)*$DK135</f>
        <v>0</v>
      </c>
      <c r="DM135" s="393">
        <f>(AG135+AI135+AK135+AM135+AO135)*$DK135</f>
        <v>0</v>
      </c>
      <c r="DN135" s="393">
        <f>AS135+AW135+AY135-CW135</f>
        <v>0</v>
      </c>
      <c r="DO135" s="393">
        <f>BC135+BG135+BI135-DI135</f>
        <v>0</v>
      </c>
      <c r="DP135" s="393">
        <f>DN135+DO135</f>
        <v>0</v>
      </c>
      <c r="DQ135" s="392" t="str">
        <f>IF(OR(F135=vstupy!B$40,F135=vstupy!B$41,F135=vstupy!B$42,),"0","1")</f>
        <v>0</v>
      </c>
      <c r="DR135" s="358">
        <f>IF($DQ135="1",AQ135,"0")+CF135</f>
        <v>0</v>
      </c>
      <c r="DS135" s="356">
        <f>IF($DQ135="1",AS135,"0")+CG135</f>
        <v>0</v>
      </c>
      <c r="DT135" s="356">
        <f>IF($DQ135="1",AU135,"0")+CH135</f>
        <v>0</v>
      </c>
      <c r="DU135" s="356">
        <f>IF($DQ135="1",AW135,"0")+CI135</f>
        <v>0</v>
      </c>
      <c r="DV135" s="357">
        <f>IF($DQ135="1",AY135,"0")+CJ135</f>
        <v>0</v>
      </c>
      <c r="DW135" s="423">
        <f t="shared" ref="DW135" si="2428">SUM(DR135:DV137)</f>
        <v>0</v>
      </c>
      <c r="DX135" s="358" t="str">
        <f t="shared" ref="DX135" si="2429">IF($DQ135="1",BA135,"0")</f>
        <v>0</v>
      </c>
      <c r="DY135" s="356" t="str">
        <f t="shared" ref="DY135" si="2430">IF($DQ135="1",BC135,"0")</f>
        <v>0</v>
      </c>
      <c r="DZ135" s="356" t="str">
        <f t="shared" ref="DZ135" si="2431">IF($DQ135="1",BE135,"0")</f>
        <v>0</v>
      </c>
      <c r="EA135" s="356" t="str">
        <f>IF($DQ135="1",BG135,"0")</f>
        <v>0</v>
      </c>
      <c r="EB135" s="357" t="str">
        <f>IF($DQ135="1",BI135,"0")</f>
        <v>0</v>
      </c>
      <c r="EC135" s="423">
        <f t="shared" ref="EC135" si="2432">SUM(DX135:EB137)</f>
        <v>0</v>
      </c>
      <c r="ED135" s="424">
        <f>EC135+DW135</f>
        <v>0</v>
      </c>
    </row>
    <row r="136" spans="2:134" ht="12.6" customHeight="1" x14ac:dyDescent="0.25">
      <c r="B136" s="433"/>
      <c r="C136" s="428"/>
      <c r="D136" s="428"/>
      <c r="E136" s="428"/>
      <c r="F136" s="458"/>
      <c r="G136" s="449"/>
      <c r="H136" s="475"/>
      <c r="I136" s="475"/>
      <c r="J136" s="492"/>
      <c r="K136" s="458"/>
      <c r="L136" s="413"/>
      <c r="M136" s="456"/>
      <c r="N136" s="413"/>
      <c r="O136" s="413"/>
      <c r="P136" s="413"/>
      <c r="Q136" s="391"/>
      <c r="R136" s="386"/>
      <c r="S136" s="413"/>
      <c r="T136" s="416"/>
      <c r="U136" s="391"/>
      <c r="V136" s="386"/>
      <c r="W136" s="413"/>
      <c r="X136" s="174" t="s">
        <v>157</v>
      </c>
      <c r="Y136" s="188" t="s">
        <v>152</v>
      </c>
      <c r="Z136" s="185">
        <f>VLOOKUP($X136,vstupy!$B$18:$F$31,MATCH($Y136,vstupy!$B$17:$F$17,0),0)</f>
        <v>0</v>
      </c>
      <c r="AA136" s="121" t="s">
        <v>158</v>
      </c>
      <c r="AB136" s="185">
        <f>VLOOKUP($AA136,vstupy!$B$34:$C$36,2,FALSE)</f>
        <v>0</v>
      </c>
      <c r="AC136" s="185">
        <f t="shared" si="1271"/>
        <v>0</v>
      </c>
      <c r="AD136" s="466"/>
      <c r="AE136" s="435"/>
      <c r="AF136" s="358"/>
      <c r="AG136" s="382"/>
      <c r="AH136" s="382"/>
      <c r="AI136" s="382"/>
      <c r="AJ136" s="382"/>
      <c r="AK136" s="382"/>
      <c r="AL136" s="382"/>
      <c r="AM136" s="389"/>
      <c r="AN136" s="382"/>
      <c r="AO136" s="384"/>
      <c r="AP136" s="358"/>
      <c r="AQ136" s="356"/>
      <c r="AR136" s="356"/>
      <c r="AS136" s="356"/>
      <c r="AT136" s="356"/>
      <c r="AU136" s="356"/>
      <c r="AV136" s="356"/>
      <c r="AW136" s="356"/>
      <c r="AX136" s="356"/>
      <c r="AY136" s="356"/>
      <c r="AZ136" s="356"/>
      <c r="BA136" s="356"/>
      <c r="BB136" s="356"/>
      <c r="BC136" s="356"/>
      <c r="BD136" s="356"/>
      <c r="BE136" s="356"/>
      <c r="BF136" s="356"/>
      <c r="BG136" s="356"/>
      <c r="BH136" s="356"/>
      <c r="BI136" s="502"/>
      <c r="BJ136" s="355"/>
      <c r="BK136" s="358"/>
      <c r="BL136" s="356"/>
      <c r="BM136" s="356"/>
      <c r="BN136" s="356"/>
      <c r="BO136" s="356"/>
      <c r="BP136" s="356"/>
      <c r="BQ136" s="356"/>
      <c r="BR136" s="356"/>
      <c r="BS136" s="356"/>
      <c r="BT136" s="357"/>
      <c r="BU136" s="358"/>
      <c r="BV136" s="356"/>
      <c r="BW136" s="356"/>
      <c r="BX136" s="356"/>
      <c r="BY136" s="356"/>
      <c r="BZ136" s="356"/>
      <c r="CA136" s="356"/>
      <c r="CB136" s="356"/>
      <c r="CC136" s="356"/>
      <c r="CD136" s="357"/>
      <c r="CE136" s="395"/>
      <c r="CF136" s="358"/>
      <c r="CG136" s="356"/>
      <c r="CH136" s="356"/>
      <c r="CI136" s="356"/>
      <c r="CJ136" s="357"/>
      <c r="CK136" s="396"/>
      <c r="CL136" s="398"/>
      <c r="CM136" s="358"/>
      <c r="CN136" s="356"/>
      <c r="CO136" s="356"/>
      <c r="CP136" s="356"/>
      <c r="CQ136" s="356"/>
      <c r="CR136" s="356"/>
      <c r="CS136" s="356"/>
      <c r="CT136" s="356"/>
      <c r="CU136" s="356"/>
      <c r="CV136" s="357"/>
      <c r="CW136" s="355"/>
      <c r="CX136" s="355"/>
      <c r="CY136" s="358"/>
      <c r="CZ136" s="356"/>
      <c r="DA136" s="356"/>
      <c r="DB136" s="356"/>
      <c r="DC136" s="356"/>
      <c r="DD136" s="356"/>
      <c r="DE136" s="356"/>
      <c r="DF136" s="356"/>
      <c r="DG136" s="356"/>
      <c r="DH136" s="357"/>
      <c r="DI136" s="352"/>
      <c r="DJ136" s="352"/>
      <c r="DK136" s="393"/>
      <c r="DL136" s="393"/>
      <c r="DM136" s="393"/>
      <c r="DN136" s="393"/>
      <c r="DO136" s="393"/>
      <c r="DP136" s="393"/>
      <c r="DQ136" s="392"/>
      <c r="DR136" s="358"/>
      <c r="DS136" s="356"/>
      <c r="DT136" s="356"/>
      <c r="DU136" s="356"/>
      <c r="DV136" s="357"/>
      <c r="DW136" s="423"/>
      <c r="DX136" s="358"/>
      <c r="DY136" s="356"/>
      <c r="DZ136" s="356"/>
      <c r="EA136" s="356"/>
      <c r="EB136" s="357"/>
      <c r="EC136" s="423"/>
      <c r="ED136" s="424"/>
    </row>
    <row r="137" spans="2:134" ht="12.6" customHeight="1" x14ac:dyDescent="0.25">
      <c r="B137" s="433"/>
      <c r="C137" s="428"/>
      <c r="D137" s="428"/>
      <c r="E137" s="428"/>
      <c r="F137" s="459"/>
      <c r="G137" s="449"/>
      <c r="H137" s="476"/>
      <c r="I137" s="476"/>
      <c r="J137" s="493"/>
      <c r="K137" s="459"/>
      <c r="L137" s="413"/>
      <c r="M137" s="456"/>
      <c r="N137" s="413"/>
      <c r="O137" s="413"/>
      <c r="P137" s="413"/>
      <c r="Q137" s="391"/>
      <c r="R137" s="386"/>
      <c r="S137" s="413"/>
      <c r="T137" s="416"/>
      <c r="U137" s="391"/>
      <c r="V137" s="386"/>
      <c r="W137" s="413"/>
      <c r="X137" s="174" t="s">
        <v>157</v>
      </c>
      <c r="Y137" s="188" t="s">
        <v>152</v>
      </c>
      <c r="Z137" s="185">
        <f>VLOOKUP($X137,vstupy!$B$18:$F$31,MATCH($Y137,vstupy!$B$17:$F$17,0),0)</f>
        <v>0</v>
      </c>
      <c r="AA137" s="121" t="s">
        <v>158</v>
      </c>
      <c r="AB137" s="185">
        <f>VLOOKUP($AA137,vstupy!$B$34:$C$36,2,FALSE)</f>
        <v>0</v>
      </c>
      <c r="AC137" s="185">
        <f t="shared" si="1271"/>
        <v>0</v>
      </c>
      <c r="AD137" s="467"/>
      <c r="AE137" s="436"/>
      <c r="AF137" s="358"/>
      <c r="AG137" s="382"/>
      <c r="AH137" s="382"/>
      <c r="AI137" s="382"/>
      <c r="AJ137" s="382"/>
      <c r="AK137" s="382"/>
      <c r="AL137" s="382"/>
      <c r="AM137" s="381"/>
      <c r="AN137" s="382"/>
      <c r="AO137" s="384"/>
      <c r="AP137" s="358"/>
      <c r="AQ137" s="356"/>
      <c r="AR137" s="356"/>
      <c r="AS137" s="356"/>
      <c r="AT137" s="356"/>
      <c r="AU137" s="356"/>
      <c r="AV137" s="356"/>
      <c r="AW137" s="356"/>
      <c r="AX137" s="356"/>
      <c r="AY137" s="356"/>
      <c r="AZ137" s="356"/>
      <c r="BA137" s="356"/>
      <c r="BB137" s="356"/>
      <c r="BC137" s="356"/>
      <c r="BD137" s="356"/>
      <c r="BE137" s="356"/>
      <c r="BF137" s="356"/>
      <c r="BG137" s="356"/>
      <c r="BH137" s="356"/>
      <c r="BI137" s="502"/>
      <c r="BJ137" s="355"/>
      <c r="BK137" s="358"/>
      <c r="BL137" s="356"/>
      <c r="BM137" s="356"/>
      <c r="BN137" s="356"/>
      <c r="BO137" s="356"/>
      <c r="BP137" s="356"/>
      <c r="BQ137" s="356"/>
      <c r="BR137" s="356"/>
      <c r="BS137" s="356"/>
      <c r="BT137" s="357"/>
      <c r="BU137" s="358"/>
      <c r="BV137" s="356"/>
      <c r="BW137" s="356"/>
      <c r="BX137" s="356"/>
      <c r="BY137" s="356"/>
      <c r="BZ137" s="356"/>
      <c r="CA137" s="356"/>
      <c r="CB137" s="356"/>
      <c r="CC137" s="356"/>
      <c r="CD137" s="357"/>
      <c r="CE137" s="395"/>
      <c r="CF137" s="358"/>
      <c r="CG137" s="356"/>
      <c r="CH137" s="356"/>
      <c r="CI137" s="356"/>
      <c r="CJ137" s="357"/>
      <c r="CK137" s="396"/>
      <c r="CL137" s="399"/>
      <c r="CM137" s="358"/>
      <c r="CN137" s="356"/>
      <c r="CO137" s="356"/>
      <c r="CP137" s="356"/>
      <c r="CQ137" s="356"/>
      <c r="CR137" s="356"/>
      <c r="CS137" s="356"/>
      <c r="CT137" s="356"/>
      <c r="CU137" s="356"/>
      <c r="CV137" s="357"/>
      <c r="CW137" s="355"/>
      <c r="CX137" s="355"/>
      <c r="CY137" s="358"/>
      <c r="CZ137" s="356"/>
      <c r="DA137" s="356"/>
      <c r="DB137" s="356"/>
      <c r="DC137" s="356"/>
      <c r="DD137" s="356"/>
      <c r="DE137" s="356"/>
      <c r="DF137" s="356"/>
      <c r="DG137" s="356"/>
      <c r="DH137" s="357"/>
      <c r="DI137" s="352"/>
      <c r="DJ137" s="352"/>
      <c r="DK137" s="393"/>
      <c r="DL137" s="393"/>
      <c r="DM137" s="393"/>
      <c r="DN137" s="393"/>
      <c r="DO137" s="393"/>
      <c r="DP137" s="393"/>
      <c r="DQ137" s="392"/>
      <c r="DR137" s="358"/>
      <c r="DS137" s="356"/>
      <c r="DT137" s="356"/>
      <c r="DU137" s="356"/>
      <c r="DV137" s="357"/>
      <c r="DW137" s="423"/>
      <c r="DX137" s="358"/>
      <c r="DY137" s="356"/>
      <c r="DZ137" s="356"/>
      <c r="EA137" s="356"/>
      <c r="EB137" s="357"/>
      <c r="EC137" s="423"/>
      <c r="ED137" s="424"/>
    </row>
    <row r="138" spans="2:134" ht="12.6" customHeight="1" x14ac:dyDescent="0.25">
      <c r="B138" s="432">
        <f t="shared" ref="B138" si="2433">B135+1</f>
        <v>44</v>
      </c>
      <c r="C138" s="429"/>
      <c r="D138" s="429"/>
      <c r="E138" s="429"/>
      <c r="F138" s="445" t="s">
        <v>212</v>
      </c>
      <c r="G138" s="450"/>
      <c r="H138" s="462" t="str">
        <f t="shared" ref="H138" si="2434">IF($F138="3e)  Skoršia transpozícia  - zavedenie transpozície pred termínom ktorý určuje smernica EÚ. "," ","")</f>
        <v/>
      </c>
      <c r="I138" s="462" t="str">
        <f t="shared" ref="I138" si="2435">IF($F138="3e)  Skoršia transpozícia  - zavedenie transpozície pred termínom ktorý určuje smernica EÚ. ",$H138,"NA")</f>
        <v>NA</v>
      </c>
      <c r="J138" s="494">
        <f>IF(I138&gt;12,1,I138/12)</f>
        <v>1</v>
      </c>
      <c r="K138" s="445"/>
      <c r="L138" s="414"/>
      <c r="M138" s="455">
        <f>IF(L138="N",0,L138)</f>
        <v>0</v>
      </c>
      <c r="N138" s="414" t="s">
        <v>212</v>
      </c>
      <c r="O138" s="414"/>
      <c r="P138" s="414"/>
      <c r="Q138" s="390" t="s">
        <v>36</v>
      </c>
      <c r="R138" s="385">
        <f>VLOOKUP(Q138,vstupy!$B$3:$C$15,2,FALSE)</f>
        <v>0</v>
      </c>
      <c r="S138" s="414"/>
      <c r="T138" s="415"/>
      <c r="U138" s="390" t="s">
        <v>36</v>
      </c>
      <c r="V138" s="385">
        <f>VLOOKUP(U138,vstupy!$B$3:$C$15,2,FALSE)</f>
        <v>0</v>
      </c>
      <c r="W138" s="414"/>
      <c r="X138" s="292" t="s">
        <v>157</v>
      </c>
      <c r="Y138" s="293" t="s">
        <v>152</v>
      </c>
      <c r="Z138" s="294">
        <f>VLOOKUP($X138,vstupy!$B$18:$F$31,MATCH($Y138,vstupy!$B$17:$F$17,0),0)</f>
        <v>0</v>
      </c>
      <c r="AA138" s="295" t="s">
        <v>158</v>
      </c>
      <c r="AB138" s="294">
        <f>VLOOKUP($AA138,vstupy!$B$34:$C$36,2,FALSE)</f>
        <v>0</v>
      </c>
      <c r="AC138" s="294">
        <f t="shared" si="1271"/>
        <v>0</v>
      </c>
      <c r="AD138" s="440" t="s">
        <v>36</v>
      </c>
      <c r="AE138" s="434">
        <f>VLOOKUP(AD138,vstupy!$B$3:$C$15,2,FALSE)</f>
        <v>0</v>
      </c>
      <c r="AF138" s="437" t="str">
        <f>IFERROR(IF(M138=0,"N",O138/L138*J138),0)</f>
        <v>N</v>
      </c>
      <c r="AG138" s="382">
        <f>O138*J138</f>
        <v>0</v>
      </c>
      <c r="AH138" s="394">
        <f t="shared" ref="AH138" si="2436">P138*R138*J138</f>
        <v>0</v>
      </c>
      <c r="AI138" s="381">
        <f t="shared" ref="AI138" si="2437">IFERROR(AH138*M138,0)</f>
        <v>0</v>
      </c>
      <c r="AJ138" s="394" t="str">
        <f t="shared" si="1393"/>
        <v>N</v>
      </c>
      <c r="AK138" s="382">
        <f t="shared" ref="AK138" si="2438">S138*J138</f>
        <v>0</v>
      </c>
      <c r="AL138" s="382">
        <f>T138*V138*J138</f>
        <v>0</v>
      </c>
      <c r="AM138" s="387">
        <f t="shared" ref="AM138" si="2439">IFERROR(AL138*M138,0)</f>
        <v>0</v>
      </c>
      <c r="AN138" s="381">
        <f t="shared" ref="AN138" si="2440">IF(W138&gt;0,IF(AE138&gt;0,($G$5/160)*(W138/60)*AE138*J138,0),IF(AE138&gt;0,($G$5/160)*((AC138+AC139+AC140)/60)*AE138*J138,0))</f>
        <v>0</v>
      </c>
      <c r="AO138" s="384">
        <f>IFERROR(AN138*M138,0)</f>
        <v>0</v>
      </c>
      <c r="AP138" s="358">
        <f t="shared" ref="AP138" si="2441">IF($N138="In (zvyšuje náklady)",AF138,0)</f>
        <v>0</v>
      </c>
      <c r="AQ138" s="356">
        <f t="shared" ref="AQ138" si="2442">IF($N138="In (zvyšuje náklady)",AG138,0)</f>
        <v>0</v>
      </c>
      <c r="AR138" s="356">
        <f t="shared" ref="AR138" si="2443">IF($N138="In (zvyšuje náklady)",AH138,0)</f>
        <v>0</v>
      </c>
      <c r="AS138" s="356">
        <f t="shared" ref="AS138" si="2444">IF($N138="In (zvyšuje náklady)",AI138,0)</f>
        <v>0</v>
      </c>
      <c r="AT138" s="356">
        <f t="shared" ref="AT138" si="2445">IF($N138="In (zvyšuje náklady)",AJ138,0)</f>
        <v>0</v>
      </c>
      <c r="AU138" s="356">
        <f t="shared" ref="AU138" si="2446">IF($N138="In (zvyšuje náklady)",AK138,0)</f>
        <v>0</v>
      </c>
      <c r="AV138" s="356">
        <f t="shared" ref="AV138" si="2447">IF($N138="In (zvyšuje náklady)",AL138,0)</f>
        <v>0</v>
      </c>
      <c r="AW138" s="356">
        <f t="shared" ref="AW138" si="2448">IF($N138="In (zvyšuje náklady)",AM138,0)</f>
        <v>0</v>
      </c>
      <c r="AX138" s="356">
        <f t="shared" ref="AX138" si="2449">IF($N138="In (zvyšuje náklady)",AN138,0)</f>
        <v>0</v>
      </c>
      <c r="AY138" s="356">
        <f t="shared" ref="AY138" si="2450">IF($N138="In (zvyšuje náklady)",AO138,0)</f>
        <v>0</v>
      </c>
      <c r="AZ138" s="356" t="str">
        <f t="shared" ref="AZ138" si="2451">IF($N138="Out (znižuje náklady)",AF138,"0")</f>
        <v>0</v>
      </c>
      <c r="BA138" s="356" t="str">
        <f t="shared" ref="BA138" si="2452">IF($N138="Out (znižuje náklady)",AG138,"0")</f>
        <v>0</v>
      </c>
      <c r="BB138" s="356" t="str">
        <f t="shared" ref="BB138" si="2453">IF($N138="Out (znižuje náklady)",AH138,"0")</f>
        <v>0</v>
      </c>
      <c r="BC138" s="356" t="str">
        <f t="shared" ref="BC138" si="2454">IF($N138="Out (znižuje náklady)",AI138,"0")</f>
        <v>0</v>
      </c>
      <c r="BD138" s="356" t="str">
        <f t="shared" ref="BD138" si="2455">IF($N138="Out (znižuje náklady)",AJ138,"0")</f>
        <v>0</v>
      </c>
      <c r="BE138" s="356" t="str">
        <f t="shared" ref="BE138" si="2456">IF($N138="Out (znižuje náklady)",AK138,"0")</f>
        <v>0</v>
      </c>
      <c r="BF138" s="356" t="str">
        <f t="shared" ref="BF138" si="2457">IF($N138="Out (znižuje náklady)",AL138,"0")</f>
        <v>0</v>
      </c>
      <c r="BG138" s="356" t="str">
        <f t="shared" ref="BG138" si="2458">IF($N138="Out (znižuje náklady)",AM138,"0")</f>
        <v>0</v>
      </c>
      <c r="BH138" s="356" t="str">
        <f t="shared" ref="BH138" si="2459">IF($N138="Out (znižuje náklady)",AN138,"0")</f>
        <v>0</v>
      </c>
      <c r="BI138" s="502" t="str">
        <f t="shared" ref="BI138" si="2460">IF($N138="Out (znižuje náklady)",AO138,"0")</f>
        <v>0</v>
      </c>
      <c r="BJ138" s="355">
        <f>IF(F138=vstupy!$B$47,0,1)</f>
        <v>1</v>
      </c>
      <c r="BK138" s="358">
        <f t="shared" ref="BK138" si="2461">$BJ138*AP138</f>
        <v>0</v>
      </c>
      <c r="BL138" s="356">
        <f t="shared" ref="BL138" si="2462">$BJ138*AQ138</f>
        <v>0</v>
      </c>
      <c r="BM138" s="356">
        <f t="shared" ref="BM138" si="2463">$BJ138*AR138</f>
        <v>0</v>
      </c>
      <c r="BN138" s="356">
        <f t="shared" ref="BN138" si="2464">$BJ138*AS138</f>
        <v>0</v>
      </c>
      <c r="BO138" s="356">
        <f t="shared" ref="BO138" si="2465">$BJ138*AT138</f>
        <v>0</v>
      </c>
      <c r="BP138" s="356">
        <f t="shared" ref="BP138" si="2466">$BJ138*AU138</f>
        <v>0</v>
      </c>
      <c r="BQ138" s="356">
        <f t="shared" ref="BQ138" si="2467">$BJ138*AV138</f>
        <v>0</v>
      </c>
      <c r="BR138" s="356">
        <f t="shared" ref="BR138" si="2468">$BJ138*AW138</f>
        <v>0</v>
      </c>
      <c r="BS138" s="356">
        <f t="shared" ref="BS138" si="2469">$BJ138*AX138</f>
        <v>0</v>
      </c>
      <c r="BT138" s="357">
        <f t="shared" ref="BT138" si="2470">$BJ138*AY138</f>
        <v>0</v>
      </c>
      <c r="BU138" s="358">
        <f t="shared" ref="BU138" si="2471">$BJ138*AZ138</f>
        <v>0</v>
      </c>
      <c r="BV138" s="356">
        <f t="shared" ref="BV138" si="2472">$BJ138*BA138</f>
        <v>0</v>
      </c>
      <c r="BW138" s="356">
        <f t="shared" ref="BW138" si="2473">$BJ138*BB138</f>
        <v>0</v>
      </c>
      <c r="BX138" s="356">
        <f t="shared" ref="BX138" si="2474">$BJ138*BC138</f>
        <v>0</v>
      </c>
      <c r="BY138" s="356">
        <f t="shared" ref="BY138" si="2475">$BJ138*BD138</f>
        <v>0</v>
      </c>
      <c r="BZ138" s="356">
        <f t="shared" ref="BZ138" si="2476">$BJ138*BE138</f>
        <v>0</v>
      </c>
      <c r="CA138" s="356">
        <f t="shared" ref="CA138" si="2477">$BJ138*BF138</f>
        <v>0</v>
      </c>
      <c r="CB138" s="356">
        <f t="shared" ref="CB138" si="2478">$BJ138*BG138</f>
        <v>0</v>
      </c>
      <c r="CC138" s="356">
        <f t="shared" ref="CC138" si="2479">$BJ138*BH138</f>
        <v>0</v>
      </c>
      <c r="CD138" s="357">
        <f t="shared" ref="CD138" si="2480">$BJ138*BI138</f>
        <v>0</v>
      </c>
      <c r="CE138" s="395">
        <f>IF(N138="Nemení sa",1,0)</f>
        <v>0</v>
      </c>
      <c r="CF138" s="358">
        <f>AG138*$CE138</f>
        <v>0</v>
      </c>
      <c r="CG138" s="356">
        <f>AI138*$CE138</f>
        <v>0</v>
      </c>
      <c r="CH138" s="356">
        <f>AK138*$CE138</f>
        <v>0</v>
      </c>
      <c r="CI138" s="356">
        <f>AM138*$CE138</f>
        <v>0</v>
      </c>
      <c r="CJ138" s="357">
        <f>AO138*$CE138</f>
        <v>0</v>
      </c>
      <c r="CK138" s="396">
        <f t="shared" ref="CK138" si="2481">SUM(CF138:CJ140)</f>
        <v>0</v>
      </c>
      <c r="CL138" s="397">
        <f>IF(F138=vstupy!B$42,"1",0)</f>
        <v>0</v>
      </c>
      <c r="CM138" s="358">
        <f t="shared" ref="CM138:CV138" si="2482">IF($CL138="1",AP138,0)</f>
        <v>0</v>
      </c>
      <c r="CN138" s="356">
        <f t="shared" si="2482"/>
        <v>0</v>
      </c>
      <c r="CO138" s="356">
        <f t="shared" si="2482"/>
        <v>0</v>
      </c>
      <c r="CP138" s="356">
        <f t="shared" si="2482"/>
        <v>0</v>
      </c>
      <c r="CQ138" s="356">
        <f t="shared" si="2482"/>
        <v>0</v>
      </c>
      <c r="CR138" s="356">
        <f t="shared" si="2482"/>
        <v>0</v>
      </c>
      <c r="CS138" s="356">
        <f t="shared" si="2482"/>
        <v>0</v>
      </c>
      <c r="CT138" s="356">
        <f t="shared" si="2482"/>
        <v>0</v>
      </c>
      <c r="CU138" s="356">
        <f t="shared" si="2482"/>
        <v>0</v>
      </c>
      <c r="CV138" s="357">
        <f t="shared" si="2482"/>
        <v>0</v>
      </c>
      <c r="CW138" s="355">
        <f>CP138+CT138+CV138</f>
        <v>0</v>
      </c>
      <c r="CX138" s="355">
        <f t="shared" ref="CX138" si="2483">CN138+CR138</f>
        <v>0</v>
      </c>
      <c r="CY138" s="358">
        <f t="shared" ref="CY138:DH138" si="2484">IF($CL138="1",AZ138,0)</f>
        <v>0</v>
      </c>
      <c r="CZ138" s="356">
        <f t="shared" si="2484"/>
        <v>0</v>
      </c>
      <c r="DA138" s="356">
        <f t="shared" si="2484"/>
        <v>0</v>
      </c>
      <c r="DB138" s="356">
        <f t="shared" si="2484"/>
        <v>0</v>
      </c>
      <c r="DC138" s="356">
        <f t="shared" si="2484"/>
        <v>0</v>
      </c>
      <c r="DD138" s="356">
        <f t="shared" si="2484"/>
        <v>0</v>
      </c>
      <c r="DE138" s="356">
        <f t="shared" si="2484"/>
        <v>0</v>
      </c>
      <c r="DF138" s="356">
        <f t="shared" si="2484"/>
        <v>0</v>
      </c>
      <c r="DG138" s="356">
        <f t="shared" si="2484"/>
        <v>0</v>
      </c>
      <c r="DH138" s="357">
        <f t="shared" si="2484"/>
        <v>0</v>
      </c>
      <c r="DI138" s="352">
        <f>DB138+DF138+DH138</f>
        <v>0</v>
      </c>
      <c r="DJ138" s="352">
        <f t="shared" ref="DJ138" si="2485">CZ138+DD138</f>
        <v>0</v>
      </c>
      <c r="DK138" s="393">
        <f>IF(CE138=0,1,0)</f>
        <v>1</v>
      </c>
      <c r="DL138" s="393">
        <f>IFERROR(IF($AF138="N",AH138+AJ138+AL138+AN138,AF138+AH138+AJ138+AL138+AN138),0)*$DK138</f>
        <v>0</v>
      </c>
      <c r="DM138" s="393">
        <f>(AG138+AI138+AK138+AM138+AO138)*$DK138</f>
        <v>0</v>
      </c>
      <c r="DN138" s="393">
        <f>AS138+AW138+AY138-CW138</f>
        <v>0</v>
      </c>
      <c r="DO138" s="393">
        <f>BC138+BG138+BI138-DI138</f>
        <v>0</v>
      </c>
      <c r="DP138" s="393">
        <f>DN138+DO138</f>
        <v>0</v>
      </c>
      <c r="DQ138" s="392" t="str">
        <f>IF(OR(F138=vstupy!B$40,F138=vstupy!B$41,F138=vstupy!B$42,),"0","1")</f>
        <v>0</v>
      </c>
      <c r="DR138" s="358">
        <f>IF($DQ138="1",AQ138,"0")+CF138</f>
        <v>0</v>
      </c>
      <c r="DS138" s="356">
        <f>IF($DQ138="1",AS138,"0")+CG138</f>
        <v>0</v>
      </c>
      <c r="DT138" s="356">
        <f>IF($DQ138="1",AU138,"0")+CH138</f>
        <v>0</v>
      </c>
      <c r="DU138" s="356">
        <f>IF($DQ138="1",AW138,"0")+CI138</f>
        <v>0</v>
      </c>
      <c r="DV138" s="357">
        <f>IF($DQ138="1",AY138,"0")+CJ138</f>
        <v>0</v>
      </c>
      <c r="DW138" s="423">
        <f t="shared" ref="DW138" si="2486">SUM(DR138:DV140)</f>
        <v>0</v>
      </c>
      <c r="DX138" s="358" t="str">
        <f t="shared" ref="DX138" si="2487">IF($DQ138="1",BA138,"0")</f>
        <v>0</v>
      </c>
      <c r="DY138" s="356" t="str">
        <f t="shared" ref="DY138" si="2488">IF($DQ138="1",BC138,"0")</f>
        <v>0</v>
      </c>
      <c r="DZ138" s="356" t="str">
        <f t="shared" ref="DZ138" si="2489">IF($DQ138="1",BE138,"0")</f>
        <v>0</v>
      </c>
      <c r="EA138" s="356" t="str">
        <f>IF($DQ138="1",BG138,"0")</f>
        <v>0</v>
      </c>
      <c r="EB138" s="357" t="str">
        <f>IF($DQ138="1",BI138,"0")</f>
        <v>0</v>
      </c>
      <c r="EC138" s="423">
        <f t="shared" ref="EC138" si="2490">SUM(DX138:EB140)</f>
        <v>0</v>
      </c>
      <c r="ED138" s="424">
        <f>EC138+DW138</f>
        <v>0</v>
      </c>
    </row>
    <row r="139" spans="2:134" ht="12.6" customHeight="1" x14ac:dyDescent="0.25">
      <c r="B139" s="432"/>
      <c r="C139" s="429"/>
      <c r="D139" s="429"/>
      <c r="E139" s="429"/>
      <c r="F139" s="446"/>
      <c r="G139" s="450"/>
      <c r="H139" s="463"/>
      <c r="I139" s="463"/>
      <c r="J139" s="495"/>
      <c r="K139" s="446"/>
      <c r="L139" s="414"/>
      <c r="M139" s="455"/>
      <c r="N139" s="414"/>
      <c r="O139" s="414"/>
      <c r="P139" s="414"/>
      <c r="Q139" s="390"/>
      <c r="R139" s="385"/>
      <c r="S139" s="414"/>
      <c r="T139" s="415"/>
      <c r="U139" s="390"/>
      <c r="V139" s="385"/>
      <c r="W139" s="414"/>
      <c r="X139" s="292" t="s">
        <v>157</v>
      </c>
      <c r="Y139" s="293" t="s">
        <v>152</v>
      </c>
      <c r="Z139" s="294">
        <f>VLOOKUP($X139,vstupy!$B$18:$F$31,MATCH($Y139,vstupy!$B$17:$F$17,0),0)</f>
        <v>0</v>
      </c>
      <c r="AA139" s="295" t="s">
        <v>158</v>
      </c>
      <c r="AB139" s="294">
        <f>VLOOKUP($AA139,vstupy!$B$34:$C$36,2,FALSE)</f>
        <v>0</v>
      </c>
      <c r="AC139" s="294">
        <f t="shared" si="1271"/>
        <v>0</v>
      </c>
      <c r="AD139" s="441"/>
      <c r="AE139" s="435"/>
      <c r="AF139" s="358"/>
      <c r="AG139" s="382"/>
      <c r="AH139" s="382"/>
      <c r="AI139" s="382"/>
      <c r="AJ139" s="382"/>
      <c r="AK139" s="382"/>
      <c r="AL139" s="382"/>
      <c r="AM139" s="389"/>
      <c r="AN139" s="382"/>
      <c r="AO139" s="384"/>
      <c r="AP139" s="358"/>
      <c r="AQ139" s="356"/>
      <c r="AR139" s="356"/>
      <c r="AS139" s="356"/>
      <c r="AT139" s="356"/>
      <c r="AU139" s="356"/>
      <c r="AV139" s="356"/>
      <c r="AW139" s="356"/>
      <c r="AX139" s="356"/>
      <c r="AY139" s="356"/>
      <c r="AZ139" s="356"/>
      <c r="BA139" s="356"/>
      <c r="BB139" s="356"/>
      <c r="BC139" s="356"/>
      <c r="BD139" s="356"/>
      <c r="BE139" s="356"/>
      <c r="BF139" s="356"/>
      <c r="BG139" s="356"/>
      <c r="BH139" s="356"/>
      <c r="BI139" s="502"/>
      <c r="BJ139" s="355"/>
      <c r="BK139" s="358"/>
      <c r="BL139" s="356"/>
      <c r="BM139" s="356"/>
      <c r="BN139" s="356"/>
      <c r="BO139" s="356"/>
      <c r="BP139" s="356"/>
      <c r="BQ139" s="356"/>
      <c r="BR139" s="356"/>
      <c r="BS139" s="356"/>
      <c r="BT139" s="357"/>
      <c r="BU139" s="358"/>
      <c r="BV139" s="356"/>
      <c r="BW139" s="356"/>
      <c r="BX139" s="356"/>
      <c r="BY139" s="356"/>
      <c r="BZ139" s="356"/>
      <c r="CA139" s="356"/>
      <c r="CB139" s="356"/>
      <c r="CC139" s="356"/>
      <c r="CD139" s="357"/>
      <c r="CE139" s="395"/>
      <c r="CF139" s="358"/>
      <c r="CG139" s="356"/>
      <c r="CH139" s="356"/>
      <c r="CI139" s="356"/>
      <c r="CJ139" s="357"/>
      <c r="CK139" s="396"/>
      <c r="CL139" s="398"/>
      <c r="CM139" s="358"/>
      <c r="CN139" s="356"/>
      <c r="CO139" s="356"/>
      <c r="CP139" s="356"/>
      <c r="CQ139" s="356"/>
      <c r="CR139" s="356"/>
      <c r="CS139" s="356"/>
      <c r="CT139" s="356"/>
      <c r="CU139" s="356"/>
      <c r="CV139" s="357"/>
      <c r="CW139" s="355"/>
      <c r="CX139" s="355"/>
      <c r="CY139" s="358"/>
      <c r="CZ139" s="356"/>
      <c r="DA139" s="356"/>
      <c r="DB139" s="356"/>
      <c r="DC139" s="356"/>
      <c r="DD139" s="356"/>
      <c r="DE139" s="356"/>
      <c r="DF139" s="356"/>
      <c r="DG139" s="356"/>
      <c r="DH139" s="357"/>
      <c r="DI139" s="352"/>
      <c r="DJ139" s="352"/>
      <c r="DK139" s="393"/>
      <c r="DL139" s="393"/>
      <c r="DM139" s="393"/>
      <c r="DN139" s="393"/>
      <c r="DO139" s="393"/>
      <c r="DP139" s="393"/>
      <c r="DQ139" s="392"/>
      <c r="DR139" s="358"/>
      <c r="DS139" s="356"/>
      <c r="DT139" s="356"/>
      <c r="DU139" s="356"/>
      <c r="DV139" s="357"/>
      <c r="DW139" s="423"/>
      <c r="DX139" s="358"/>
      <c r="DY139" s="356"/>
      <c r="DZ139" s="356"/>
      <c r="EA139" s="356"/>
      <c r="EB139" s="357"/>
      <c r="EC139" s="423"/>
      <c r="ED139" s="424"/>
    </row>
    <row r="140" spans="2:134" ht="12.6" customHeight="1" x14ac:dyDescent="0.25">
      <c r="B140" s="432"/>
      <c r="C140" s="429"/>
      <c r="D140" s="429"/>
      <c r="E140" s="429"/>
      <c r="F140" s="447"/>
      <c r="G140" s="450"/>
      <c r="H140" s="464"/>
      <c r="I140" s="464"/>
      <c r="J140" s="496"/>
      <c r="K140" s="447"/>
      <c r="L140" s="414"/>
      <c r="M140" s="455"/>
      <c r="N140" s="414"/>
      <c r="O140" s="414"/>
      <c r="P140" s="414"/>
      <c r="Q140" s="390"/>
      <c r="R140" s="385"/>
      <c r="S140" s="414"/>
      <c r="T140" s="415"/>
      <c r="U140" s="390"/>
      <c r="V140" s="385"/>
      <c r="W140" s="414"/>
      <c r="X140" s="292" t="s">
        <v>157</v>
      </c>
      <c r="Y140" s="293" t="s">
        <v>152</v>
      </c>
      <c r="Z140" s="294">
        <f>VLOOKUP($X140,vstupy!$B$18:$F$31,MATCH($Y140,vstupy!$B$17:$F$17,0),0)</f>
        <v>0</v>
      </c>
      <c r="AA140" s="295" t="s">
        <v>158</v>
      </c>
      <c r="AB140" s="294">
        <f>VLOOKUP($AA140,vstupy!$B$34:$C$36,2,FALSE)</f>
        <v>0</v>
      </c>
      <c r="AC140" s="294">
        <f t="shared" si="1271"/>
        <v>0</v>
      </c>
      <c r="AD140" s="442"/>
      <c r="AE140" s="436"/>
      <c r="AF140" s="358"/>
      <c r="AG140" s="382"/>
      <c r="AH140" s="382"/>
      <c r="AI140" s="382"/>
      <c r="AJ140" s="382"/>
      <c r="AK140" s="382"/>
      <c r="AL140" s="382"/>
      <c r="AM140" s="381"/>
      <c r="AN140" s="382"/>
      <c r="AO140" s="384"/>
      <c r="AP140" s="358"/>
      <c r="AQ140" s="356"/>
      <c r="AR140" s="356"/>
      <c r="AS140" s="356"/>
      <c r="AT140" s="356"/>
      <c r="AU140" s="356"/>
      <c r="AV140" s="356"/>
      <c r="AW140" s="356"/>
      <c r="AX140" s="356"/>
      <c r="AY140" s="356"/>
      <c r="AZ140" s="356"/>
      <c r="BA140" s="356"/>
      <c r="BB140" s="356"/>
      <c r="BC140" s="356"/>
      <c r="BD140" s="356"/>
      <c r="BE140" s="356"/>
      <c r="BF140" s="356"/>
      <c r="BG140" s="356"/>
      <c r="BH140" s="356"/>
      <c r="BI140" s="502"/>
      <c r="BJ140" s="355"/>
      <c r="BK140" s="358"/>
      <c r="BL140" s="356"/>
      <c r="BM140" s="356"/>
      <c r="BN140" s="356"/>
      <c r="BO140" s="356"/>
      <c r="BP140" s="356"/>
      <c r="BQ140" s="356"/>
      <c r="BR140" s="356"/>
      <c r="BS140" s="356"/>
      <c r="BT140" s="357"/>
      <c r="BU140" s="358"/>
      <c r="BV140" s="356"/>
      <c r="BW140" s="356"/>
      <c r="BX140" s="356"/>
      <c r="BY140" s="356"/>
      <c r="BZ140" s="356"/>
      <c r="CA140" s="356"/>
      <c r="CB140" s="356"/>
      <c r="CC140" s="356"/>
      <c r="CD140" s="357"/>
      <c r="CE140" s="395"/>
      <c r="CF140" s="358"/>
      <c r="CG140" s="356"/>
      <c r="CH140" s="356"/>
      <c r="CI140" s="356"/>
      <c r="CJ140" s="357"/>
      <c r="CK140" s="396"/>
      <c r="CL140" s="399"/>
      <c r="CM140" s="358"/>
      <c r="CN140" s="356"/>
      <c r="CO140" s="356"/>
      <c r="CP140" s="356"/>
      <c r="CQ140" s="356"/>
      <c r="CR140" s="356"/>
      <c r="CS140" s="356"/>
      <c r="CT140" s="356"/>
      <c r="CU140" s="356"/>
      <c r="CV140" s="357"/>
      <c r="CW140" s="355"/>
      <c r="CX140" s="355"/>
      <c r="CY140" s="358"/>
      <c r="CZ140" s="356"/>
      <c r="DA140" s="356"/>
      <c r="DB140" s="356"/>
      <c r="DC140" s="356"/>
      <c r="DD140" s="356"/>
      <c r="DE140" s="356"/>
      <c r="DF140" s="356"/>
      <c r="DG140" s="356"/>
      <c r="DH140" s="357"/>
      <c r="DI140" s="352"/>
      <c r="DJ140" s="352"/>
      <c r="DK140" s="393"/>
      <c r="DL140" s="393"/>
      <c r="DM140" s="393"/>
      <c r="DN140" s="393"/>
      <c r="DO140" s="393"/>
      <c r="DP140" s="393"/>
      <c r="DQ140" s="392"/>
      <c r="DR140" s="358"/>
      <c r="DS140" s="356"/>
      <c r="DT140" s="356"/>
      <c r="DU140" s="356"/>
      <c r="DV140" s="357"/>
      <c r="DW140" s="423"/>
      <c r="DX140" s="358"/>
      <c r="DY140" s="356"/>
      <c r="DZ140" s="356"/>
      <c r="EA140" s="356"/>
      <c r="EB140" s="357"/>
      <c r="EC140" s="423"/>
      <c r="ED140" s="424"/>
    </row>
    <row r="141" spans="2:134" ht="12.6" customHeight="1" x14ac:dyDescent="0.25">
      <c r="B141" s="433">
        <f t="shared" ref="B141" si="2491">B138+1</f>
        <v>45</v>
      </c>
      <c r="C141" s="428"/>
      <c r="D141" s="428"/>
      <c r="E141" s="428"/>
      <c r="F141" s="457" t="s">
        <v>212</v>
      </c>
      <c r="G141" s="449"/>
      <c r="H141" s="474" t="str">
        <f t="shared" ref="H141" si="2492">IF($F141="3e)  Skoršia transpozícia  - zavedenie transpozície pred termínom ktorý určuje smernica EÚ. "," ","")</f>
        <v/>
      </c>
      <c r="I141" s="474" t="str">
        <f t="shared" ref="I141" si="2493">IF($F141="3e)  Skoršia transpozícia  - zavedenie transpozície pred termínom ktorý určuje smernica EÚ. ",$H141,"NA")</f>
        <v>NA</v>
      </c>
      <c r="J141" s="491">
        <f>IF(I141&gt;12,1,I141/12)</f>
        <v>1</v>
      </c>
      <c r="K141" s="457"/>
      <c r="L141" s="413"/>
      <c r="M141" s="456">
        <f>IF(L141="N",0,L141)</f>
        <v>0</v>
      </c>
      <c r="N141" s="413" t="s">
        <v>212</v>
      </c>
      <c r="O141" s="413"/>
      <c r="P141" s="413"/>
      <c r="Q141" s="391" t="s">
        <v>36</v>
      </c>
      <c r="R141" s="386">
        <f>VLOOKUP(Q141,vstupy!$B$3:$C$15,2,FALSE)</f>
        <v>0</v>
      </c>
      <c r="S141" s="413"/>
      <c r="T141" s="416"/>
      <c r="U141" s="391" t="s">
        <v>36</v>
      </c>
      <c r="V141" s="386">
        <f>VLOOKUP(U141,vstupy!$B$3:$C$15,2,FALSE)</f>
        <v>0</v>
      </c>
      <c r="W141" s="413"/>
      <c r="X141" s="174" t="s">
        <v>157</v>
      </c>
      <c r="Y141" s="188" t="s">
        <v>152</v>
      </c>
      <c r="Z141" s="185">
        <f>VLOOKUP($X141,vstupy!$B$18:$F$31,MATCH($Y141,vstupy!$B$17:$F$17,0),0)</f>
        <v>0</v>
      </c>
      <c r="AA141" s="121" t="s">
        <v>158</v>
      </c>
      <c r="AB141" s="185">
        <f>VLOOKUP($AA141,vstupy!$B$34:$C$36,2,FALSE)</f>
        <v>0</v>
      </c>
      <c r="AC141" s="185">
        <f t="shared" ref="AC141:AC170" si="2494">Z141+AB141</f>
        <v>0</v>
      </c>
      <c r="AD141" s="465" t="s">
        <v>36</v>
      </c>
      <c r="AE141" s="434">
        <f>VLOOKUP(AD141,vstupy!$B$3:$C$15,2,FALSE)</f>
        <v>0</v>
      </c>
      <c r="AF141" s="437" t="str">
        <f>IFERROR(IF(M141=0,"N",O141/L141*J141),0)</f>
        <v>N</v>
      </c>
      <c r="AG141" s="382">
        <f>O141*J141</f>
        <v>0</v>
      </c>
      <c r="AH141" s="394">
        <f t="shared" ref="AH141" si="2495">P141*R141*J141</f>
        <v>0</v>
      </c>
      <c r="AI141" s="381">
        <f t="shared" ref="AI141" si="2496">IFERROR(AH141*M141,0)</f>
        <v>0</v>
      </c>
      <c r="AJ141" s="394" t="str">
        <f t="shared" si="1393"/>
        <v>N</v>
      </c>
      <c r="AK141" s="382">
        <f t="shared" ref="AK141" si="2497">S141*J141</f>
        <v>0</v>
      </c>
      <c r="AL141" s="382">
        <f>T141*V141*J141</f>
        <v>0</v>
      </c>
      <c r="AM141" s="387">
        <f t="shared" ref="AM141" si="2498">IFERROR(AL141*M141,0)</f>
        <v>0</v>
      </c>
      <c r="AN141" s="381">
        <f t="shared" ref="AN141" si="2499">IF(W141&gt;0,IF(AE141&gt;0,($G$5/160)*(W141/60)*AE141*J141,0),IF(AE141&gt;0,($G$5/160)*((AC141+AC142+AC143)/60)*AE141*J141,0))</f>
        <v>0</v>
      </c>
      <c r="AO141" s="384">
        <f>IFERROR(AN141*M141,0)</f>
        <v>0</v>
      </c>
      <c r="AP141" s="358">
        <f t="shared" ref="AP141" si="2500">IF($N141="In (zvyšuje náklady)",AF141,0)</f>
        <v>0</v>
      </c>
      <c r="AQ141" s="356">
        <f t="shared" ref="AQ141" si="2501">IF($N141="In (zvyšuje náklady)",AG141,0)</f>
        <v>0</v>
      </c>
      <c r="AR141" s="356">
        <f t="shared" ref="AR141" si="2502">IF($N141="In (zvyšuje náklady)",AH141,0)</f>
        <v>0</v>
      </c>
      <c r="AS141" s="356">
        <f t="shared" ref="AS141" si="2503">IF($N141="In (zvyšuje náklady)",AI141,0)</f>
        <v>0</v>
      </c>
      <c r="AT141" s="356">
        <f t="shared" ref="AT141" si="2504">IF($N141="In (zvyšuje náklady)",AJ141,0)</f>
        <v>0</v>
      </c>
      <c r="AU141" s="356">
        <f t="shared" ref="AU141" si="2505">IF($N141="In (zvyšuje náklady)",AK141,0)</f>
        <v>0</v>
      </c>
      <c r="AV141" s="356">
        <f t="shared" ref="AV141" si="2506">IF($N141="In (zvyšuje náklady)",AL141,0)</f>
        <v>0</v>
      </c>
      <c r="AW141" s="356">
        <f t="shared" ref="AW141" si="2507">IF($N141="In (zvyšuje náklady)",AM141,0)</f>
        <v>0</v>
      </c>
      <c r="AX141" s="356">
        <f t="shared" ref="AX141" si="2508">IF($N141="In (zvyšuje náklady)",AN141,0)</f>
        <v>0</v>
      </c>
      <c r="AY141" s="356">
        <f t="shared" ref="AY141" si="2509">IF($N141="In (zvyšuje náklady)",AO141,0)</f>
        <v>0</v>
      </c>
      <c r="AZ141" s="356" t="str">
        <f t="shared" ref="AZ141" si="2510">IF($N141="Out (znižuje náklady)",AF141,"0")</f>
        <v>0</v>
      </c>
      <c r="BA141" s="356" t="str">
        <f t="shared" ref="BA141" si="2511">IF($N141="Out (znižuje náklady)",AG141,"0")</f>
        <v>0</v>
      </c>
      <c r="BB141" s="356" t="str">
        <f t="shared" ref="BB141" si="2512">IF($N141="Out (znižuje náklady)",AH141,"0")</f>
        <v>0</v>
      </c>
      <c r="BC141" s="356" t="str">
        <f t="shared" ref="BC141" si="2513">IF($N141="Out (znižuje náklady)",AI141,"0")</f>
        <v>0</v>
      </c>
      <c r="BD141" s="356" t="str">
        <f t="shared" ref="BD141" si="2514">IF($N141="Out (znižuje náklady)",AJ141,"0")</f>
        <v>0</v>
      </c>
      <c r="BE141" s="356" t="str">
        <f t="shared" ref="BE141" si="2515">IF($N141="Out (znižuje náklady)",AK141,"0")</f>
        <v>0</v>
      </c>
      <c r="BF141" s="356" t="str">
        <f t="shared" ref="BF141" si="2516">IF($N141="Out (znižuje náklady)",AL141,"0")</f>
        <v>0</v>
      </c>
      <c r="BG141" s="356" t="str">
        <f t="shared" ref="BG141" si="2517">IF($N141="Out (znižuje náklady)",AM141,"0")</f>
        <v>0</v>
      </c>
      <c r="BH141" s="356" t="str">
        <f t="shared" ref="BH141" si="2518">IF($N141="Out (znižuje náklady)",AN141,"0")</f>
        <v>0</v>
      </c>
      <c r="BI141" s="502" t="str">
        <f t="shared" ref="BI141" si="2519">IF($N141="Out (znižuje náklady)",AO141,"0")</f>
        <v>0</v>
      </c>
      <c r="BJ141" s="355">
        <f>IF(F141=vstupy!$B$47,0,1)</f>
        <v>1</v>
      </c>
      <c r="BK141" s="358">
        <f t="shared" ref="BK141" si="2520">$BJ141*AP141</f>
        <v>0</v>
      </c>
      <c r="BL141" s="356">
        <f t="shared" ref="BL141" si="2521">$BJ141*AQ141</f>
        <v>0</v>
      </c>
      <c r="BM141" s="356">
        <f t="shared" ref="BM141" si="2522">$BJ141*AR141</f>
        <v>0</v>
      </c>
      <c r="BN141" s="356">
        <f t="shared" ref="BN141" si="2523">$BJ141*AS141</f>
        <v>0</v>
      </c>
      <c r="BO141" s="356">
        <f t="shared" ref="BO141" si="2524">$BJ141*AT141</f>
        <v>0</v>
      </c>
      <c r="BP141" s="356">
        <f t="shared" ref="BP141" si="2525">$BJ141*AU141</f>
        <v>0</v>
      </c>
      <c r="BQ141" s="356">
        <f t="shared" ref="BQ141" si="2526">$BJ141*AV141</f>
        <v>0</v>
      </c>
      <c r="BR141" s="356">
        <f t="shared" ref="BR141" si="2527">$BJ141*AW141</f>
        <v>0</v>
      </c>
      <c r="BS141" s="356">
        <f t="shared" ref="BS141" si="2528">$BJ141*AX141</f>
        <v>0</v>
      </c>
      <c r="BT141" s="357">
        <f t="shared" ref="BT141" si="2529">$BJ141*AY141</f>
        <v>0</v>
      </c>
      <c r="BU141" s="358">
        <f t="shared" ref="BU141" si="2530">$BJ141*AZ141</f>
        <v>0</v>
      </c>
      <c r="BV141" s="356">
        <f t="shared" ref="BV141" si="2531">$BJ141*BA141</f>
        <v>0</v>
      </c>
      <c r="BW141" s="356">
        <f t="shared" ref="BW141" si="2532">$BJ141*BB141</f>
        <v>0</v>
      </c>
      <c r="BX141" s="356">
        <f t="shared" ref="BX141" si="2533">$BJ141*BC141</f>
        <v>0</v>
      </c>
      <c r="BY141" s="356">
        <f t="shared" ref="BY141" si="2534">$BJ141*BD141</f>
        <v>0</v>
      </c>
      <c r="BZ141" s="356">
        <f t="shared" ref="BZ141" si="2535">$BJ141*BE141</f>
        <v>0</v>
      </c>
      <c r="CA141" s="356">
        <f t="shared" ref="CA141" si="2536">$BJ141*BF141</f>
        <v>0</v>
      </c>
      <c r="CB141" s="356">
        <f t="shared" ref="CB141" si="2537">$BJ141*BG141</f>
        <v>0</v>
      </c>
      <c r="CC141" s="356">
        <f t="shared" ref="CC141" si="2538">$BJ141*BH141</f>
        <v>0</v>
      </c>
      <c r="CD141" s="357">
        <f t="shared" ref="CD141" si="2539">$BJ141*BI141</f>
        <v>0</v>
      </c>
      <c r="CE141" s="395">
        <f>IF(N141="Nemení sa",1,0)</f>
        <v>0</v>
      </c>
      <c r="CF141" s="358">
        <f>AG141*$CE141</f>
        <v>0</v>
      </c>
      <c r="CG141" s="356">
        <f>AI141*$CE141</f>
        <v>0</v>
      </c>
      <c r="CH141" s="356">
        <f>AK141*$CE141</f>
        <v>0</v>
      </c>
      <c r="CI141" s="356">
        <f>AM141*$CE141</f>
        <v>0</v>
      </c>
      <c r="CJ141" s="357">
        <f>AO141*$CE141</f>
        <v>0</v>
      </c>
      <c r="CK141" s="396">
        <f t="shared" ref="CK141" si="2540">SUM(CF141:CJ143)</f>
        <v>0</v>
      </c>
      <c r="CL141" s="397">
        <f>IF(F141=vstupy!B$42,"1",0)</f>
        <v>0</v>
      </c>
      <c r="CM141" s="358">
        <f t="shared" ref="CM141:CV141" si="2541">IF($CL141="1",AP141,0)</f>
        <v>0</v>
      </c>
      <c r="CN141" s="356">
        <f t="shared" si="2541"/>
        <v>0</v>
      </c>
      <c r="CO141" s="356">
        <f t="shared" si="2541"/>
        <v>0</v>
      </c>
      <c r="CP141" s="356">
        <f t="shared" si="2541"/>
        <v>0</v>
      </c>
      <c r="CQ141" s="356">
        <f t="shared" si="2541"/>
        <v>0</v>
      </c>
      <c r="CR141" s="356">
        <f t="shared" si="2541"/>
        <v>0</v>
      </c>
      <c r="CS141" s="356">
        <f t="shared" si="2541"/>
        <v>0</v>
      </c>
      <c r="CT141" s="356">
        <f t="shared" si="2541"/>
        <v>0</v>
      </c>
      <c r="CU141" s="356">
        <f t="shared" si="2541"/>
        <v>0</v>
      </c>
      <c r="CV141" s="357">
        <f t="shared" si="2541"/>
        <v>0</v>
      </c>
      <c r="CW141" s="355">
        <f>CP141+CT141+CV141</f>
        <v>0</v>
      </c>
      <c r="CX141" s="355">
        <f t="shared" ref="CX141" si="2542">CN141+CR141</f>
        <v>0</v>
      </c>
      <c r="CY141" s="358">
        <f t="shared" ref="CY141:DH141" si="2543">IF($CL141="1",AZ141,0)</f>
        <v>0</v>
      </c>
      <c r="CZ141" s="356">
        <f t="shared" si="2543"/>
        <v>0</v>
      </c>
      <c r="DA141" s="356">
        <f t="shared" si="2543"/>
        <v>0</v>
      </c>
      <c r="DB141" s="356">
        <f t="shared" si="2543"/>
        <v>0</v>
      </c>
      <c r="DC141" s="356">
        <f t="shared" si="2543"/>
        <v>0</v>
      </c>
      <c r="DD141" s="356">
        <f t="shared" si="2543"/>
        <v>0</v>
      </c>
      <c r="DE141" s="356">
        <f t="shared" si="2543"/>
        <v>0</v>
      </c>
      <c r="DF141" s="356">
        <f t="shared" si="2543"/>
        <v>0</v>
      </c>
      <c r="DG141" s="356">
        <f t="shared" si="2543"/>
        <v>0</v>
      </c>
      <c r="DH141" s="357">
        <f t="shared" si="2543"/>
        <v>0</v>
      </c>
      <c r="DI141" s="352">
        <f>DB141+DF141+DH141</f>
        <v>0</v>
      </c>
      <c r="DJ141" s="352">
        <f t="shared" ref="DJ141" si="2544">CZ141+DD141</f>
        <v>0</v>
      </c>
      <c r="DK141" s="393">
        <f>IF(CE141=0,1,0)</f>
        <v>1</v>
      </c>
      <c r="DL141" s="393">
        <f>IFERROR(IF($AF141="N",AH141+AJ141+AL141+AN141,AF141+AH141+AJ141+AL141+AN141),0)*$DK141</f>
        <v>0</v>
      </c>
      <c r="DM141" s="393">
        <f>(AG141+AI141+AK141+AM141+AO141)*$DK141</f>
        <v>0</v>
      </c>
      <c r="DN141" s="393">
        <f>AS141+AW141+AY141-CW141</f>
        <v>0</v>
      </c>
      <c r="DO141" s="393">
        <f>BC141+BG141+BI141-DI141</f>
        <v>0</v>
      </c>
      <c r="DP141" s="393">
        <f>DN141+DO141</f>
        <v>0</v>
      </c>
      <c r="DQ141" s="392" t="str">
        <f>IF(OR(F141=vstupy!B$40,F141=vstupy!B$41,F141=vstupy!B$42,),"0","1")</f>
        <v>0</v>
      </c>
      <c r="DR141" s="358">
        <f>IF($DQ141="1",AQ141,"0")+CF141</f>
        <v>0</v>
      </c>
      <c r="DS141" s="356">
        <f>IF($DQ141="1",AS141,"0")+CG141</f>
        <v>0</v>
      </c>
      <c r="DT141" s="356">
        <f>IF($DQ141="1",AU141,"0")+CH141</f>
        <v>0</v>
      </c>
      <c r="DU141" s="356">
        <f>IF($DQ141="1",AW141,"0")+CI141</f>
        <v>0</v>
      </c>
      <c r="DV141" s="357">
        <f>IF($DQ141="1",AY141,"0")+CJ141</f>
        <v>0</v>
      </c>
      <c r="DW141" s="423">
        <f t="shared" ref="DW141" si="2545">SUM(DR141:DV143)</f>
        <v>0</v>
      </c>
      <c r="DX141" s="358" t="str">
        <f t="shared" ref="DX141" si="2546">IF($DQ141="1",BA141,"0")</f>
        <v>0</v>
      </c>
      <c r="DY141" s="356" t="str">
        <f t="shared" ref="DY141" si="2547">IF($DQ141="1",BC141,"0")</f>
        <v>0</v>
      </c>
      <c r="DZ141" s="356" t="str">
        <f t="shared" ref="DZ141" si="2548">IF($DQ141="1",BE141,"0")</f>
        <v>0</v>
      </c>
      <c r="EA141" s="356" t="str">
        <f>IF($DQ141="1",BG141,"0")</f>
        <v>0</v>
      </c>
      <c r="EB141" s="357" t="str">
        <f>IF($DQ141="1",BI141,"0")</f>
        <v>0</v>
      </c>
      <c r="EC141" s="423">
        <f t="shared" ref="EC141" si="2549">SUM(DX141:EB143)</f>
        <v>0</v>
      </c>
      <c r="ED141" s="424">
        <f>EC141+DW141</f>
        <v>0</v>
      </c>
    </row>
    <row r="142" spans="2:134" ht="12.6" customHeight="1" x14ac:dyDescent="0.25">
      <c r="B142" s="433"/>
      <c r="C142" s="428"/>
      <c r="D142" s="428"/>
      <c r="E142" s="428"/>
      <c r="F142" s="458"/>
      <c r="G142" s="449"/>
      <c r="H142" s="475"/>
      <c r="I142" s="475"/>
      <c r="J142" s="492"/>
      <c r="K142" s="458"/>
      <c r="L142" s="413"/>
      <c r="M142" s="456"/>
      <c r="N142" s="413"/>
      <c r="O142" s="413"/>
      <c r="P142" s="413"/>
      <c r="Q142" s="391"/>
      <c r="R142" s="386"/>
      <c r="S142" s="413"/>
      <c r="T142" s="416"/>
      <c r="U142" s="391"/>
      <c r="V142" s="386"/>
      <c r="W142" s="413"/>
      <c r="X142" s="174" t="s">
        <v>157</v>
      </c>
      <c r="Y142" s="188" t="s">
        <v>152</v>
      </c>
      <c r="Z142" s="185">
        <f>VLOOKUP($X142,vstupy!$B$18:$F$31,MATCH($Y142,vstupy!$B$17:$F$17,0),0)</f>
        <v>0</v>
      </c>
      <c r="AA142" s="121" t="s">
        <v>158</v>
      </c>
      <c r="AB142" s="185">
        <f>VLOOKUP($AA142,vstupy!$B$34:$C$36,2,FALSE)</f>
        <v>0</v>
      </c>
      <c r="AC142" s="185">
        <f t="shared" si="2494"/>
        <v>0</v>
      </c>
      <c r="AD142" s="466"/>
      <c r="AE142" s="435"/>
      <c r="AF142" s="358"/>
      <c r="AG142" s="382"/>
      <c r="AH142" s="382"/>
      <c r="AI142" s="382"/>
      <c r="AJ142" s="382"/>
      <c r="AK142" s="382"/>
      <c r="AL142" s="382"/>
      <c r="AM142" s="389"/>
      <c r="AN142" s="382"/>
      <c r="AO142" s="384"/>
      <c r="AP142" s="358"/>
      <c r="AQ142" s="356"/>
      <c r="AR142" s="356"/>
      <c r="AS142" s="356"/>
      <c r="AT142" s="356"/>
      <c r="AU142" s="356"/>
      <c r="AV142" s="356"/>
      <c r="AW142" s="356"/>
      <c r="AX142" s="356"/>
      <c r="AY142" s="356"/>
      <c r="AZ142" s="356"/>
      <c r="BA142" s="356"/>
      <c r="BB142" s="356"/>
      <c r="BC142" s="356"/>
      <c r="BD142" s="356"/>
      <c r="BE142" s="356"/>
      <c r="BF142" s="356"/>
      <c r="BG142" s="356"/>
      <c r="BH142" s="356"/>
      <c r="BI142" s="502"/>
      <c r="BJ142" s="355"/>
      <c r="BK142" s="358"/>
      <c r="BL142" s="356"/>
      <c r="BM142" s="356"/>
      <c r="BN142" s="356"/>
      <c r="BO142" s="356"/>
      <c r="BP142" s="356"/>
      <c r="BQ142" s="356"/>
      <c r="BR142" s="356"/>
      <c r="BS142" s="356"/>
      <c r="BT142" s="357"/>
      <c r="BU142" s="358"/>
      <c r="BV142" s="356"/>
      <c r="BW142" s="356"/>
      <c r="BX142" s="356"/>
      <c r="BY142" s="356"/>
      <c r="BZ142" s="356"/>
      <c r="CA142" s="356"/>
      <c r="CB142" s="356"/>
      <c r="CC142" s="356"/>
      <c r="CD142" s="357"/>
      <c r="CE142" s="395"/>
      <c r="CF142" s="358"/>
      <c r="CG142" s="356"/>
      <c r="CH142" s="356"/>
      <c r="CI142" s="356"/>
      <c r="CJ142" s="357"/>
      <c r="CK142" s="396"/>
      <c r="CL142" s="398"/>
      <c r="CM142" s="358"/>
      <c r="CN142" s="356"/>
      <c r="CO142" s="356"/>
      <c r="CP142" s="356"/>
      <c r="CQ142" s="356"/>
      <c r="CR142" s="356"/>
      <c r="CS142" s="356"/>
      <c r="CT142" s="356"/>
      <c r="CU142" s="356"/>
      <c r="CV142" s="357"/>
      <c r="CW142" s="355"/>
      <c r="CX142" s="355"/>
      <c r="CY142" s="358"/>
      <c r="CZ142" s="356"/>
      <c r="DA142" s="356"/>
      <c r="DB142" s="356"/>
      <c r="DC142" s="356"/>
      <c r="DD142" s="356"/>
      <c r="DE142" s="356"/>
      <c r="DF142" s="356"/>
      <c r="DG142" s="356"/>
      <c r="DH142" s="357"/>
      <c r="DI142" s="352"/>
      <c r="DJ142" s="352"/>
      <c r="DK142" s="393"/>
      <c r="DL142" s="393"/>
      <c r="DM142" s="393"/>
      <c r="DN142" s="393"/>
      <c r="DO142" s="393"/>
      <c r="DP142" s="393"/>
      <c r="DQ142" s="392"/>
      <c r="DR142" s="358"/>
      <c r="DS142" s="356"/>
      <c r="DT142" s="356"/>
      <c r="DU142" s="356"/>
      <c r="DV142" s="357"/>
      <c r="DW142" s="423"/>
      <c r="DX142" s="358"/>
      <c r="DY142" s="356"/>
      <c r="DZ142" s="356"/>
      <c r="EA142" s="356"/>
      <c r="EB142" s="357"/>
      <c r="EC142" s="423"/>
      <c r="ED142" s="424"/>
    </row>
    <row r="143" spans="2:134" ht="12.6" customHeight="1" x14ac:dyDescent="0.25">
      <c r="B143" s="433"/>
      <c r="C143" s="428"/>
      <c r="D143" s="428"/>
      <c r="E143" s="428"/>
      <c r="F143" s="459"/>
      <c r="G143" s="449"/>
      <c r="H143" s="476"/>
      <c r="I143" s="476"/>
      <c r="J143" s="493"/>
      <c r="K143" s="459"/>
      <c r="L143" s="413"/>
      <c r="M143" s="456"/>
      <c r="N143" s="413"/>
      <c r="O143" s="413"/>
      <c r="P143" s="413"/>
      <c r="Q143" s="391"/>
      <c r="R143" s="386"/>
      <c r="S143" s="413"/>
      <c r="T143" s="416"/>
      <c r="U143" s="391"/>
      <c r="V143" s="386"/>
      <c r="W143" s="413"/>
      <c r="X143" s="174" t="s">
        <v>157</v>
      </c>
      <c r="Y143" s="188" t="s">
        <v>152</v>
      </c>
      <c r="Z143" s="185">
        <f>VLOOKUP($X143,vstupy!$B$18:$F$31,MATCH($Y143,vstupy!$B$17:$F$17,0),0)</f>
        <v>0</v>
      </c>
      <c r="AA143" s="121" t="s">
        <v>158</v>
      </c>
      <c r="AB143" s="185">
        <f>VLOOKUP($AA143,vstupy!$B$34:$C$36,2,FALSE)</f>
        <v>0</v>
      </c>
      <c r="AC143" s="185">
        <f t="shared" si="2494"/>
        <v>0</v>
      </c>
      <c r="AD143" s="467"/>
      <c r="AE143" s="436"/>
      <c r="AF143" s="358"/>
      <c r="AG143" s="382"/>
      <c r="AH143" s="382"/>
      <c r="AI143" s="382"/>
      <c r="AJ143" s="382"/>
      <c r="AK143" s="382"/>
      <c r="AL143" s="382"/>
      <c r="AM143" s="381"/>
      <c r="AN143" s="382"/>
      <c r="AO143" s="384"/>
      <c r="AP143" s="358"/>
      <c r="AQ143" s="356"/>
      <c r="AR143" s="356"/>
      <c r="AS143" s="356"/>
      <c r="AT143" s="356"/>
      <c r="AU143" s="356"/>
      <c r="AV143" s="356"/>
      <c r="AW143" s="356"/>
      <c r="AX143" s="356"/>
      <c r="AY143" s="356"/>
      <c r="AZ143" s="356"/>
      <c r="BA143" s="356"/>
      <c r="BB143" s="356"/>
      <c r="BC143" s="356"/>
      <c r="BD143" s="356"/>
      <c r="BE143" s="356"/>
      <c r="BF143" s="356"/>
      <c r="BG143" s="356"/>
      <c r="BH143" s="356"/>
      <c r="BI143" s="502"/>
      <c r="BJ143" s="355"/>
      <c r="BK143" s="358"/>
      <c r="BL143" s="356"/>
      <c r="BM143" s="356"/>
      <c r="BN143" s="356"/>
      <c r="BO143" s="356"/>
      <c r="BP143" s="356"/>
      <c r="BQ143" s="356"/>
      <c r="BR143" s="356"/>
      <c r="BS143" s="356"/>
      <c r="BT143" s="357"/>
      <c r="BU143" s="358"/>
      <c r="BV143" s="356"/>
      <c r="BW143" s="356"/>
      <c r="BX143" s="356"/>
      <c r="BY143" s="356"/>
      <c r="BZ143" s="356"/>
      <c r="CA143" s="356"/>
      <c r="CB143" s="356"/>
      <c r="CC143" s="356"/>
      <c r="CD143" s="357"/>
      <c r="CE143" s="395"/>
      <c r="CF143" s="358"/>
      <c r="CG143" s="356"/>
      <c r="CH143" s="356"/>
      <c r="CI143" s="356"/>
      <c r="CJ143" s="357"/>
      <c r="CK143" s="396"/>
      <c r="CL143" s="399"/>
      <c r="CM143" s="358"/>
      <c r="CN143" s="356"/>
      <c r="CO143" s="356"/>
      <c r="CP143" s="356"/>
      <c r="CQ143" s="356"/>
      <c r="CR143" s="356"/>
      <c r="CS143" s="356"/>
      <c r="CT143" s="356"/>
      <c r="CU143" s="356"/>
      <c r="CV143" s="357"/>
      <c r="CW143" s="355"/>
      <c r="CX143" s="355"/>
      <c r="CY143" s="358"/>
      <c r="CZ143" s="356"/>
      <c r="DA143" s="356"/>
      <c r="DB143" s="356"/>
      <c r="DC143" s="356"/>
      <c r="DD143" s="356"/>
      <c r="DE143" s="356"/>
      <c r="DF143" s="356"/>
      <c r="DG143" s="356"/>
      <c r="DH143" s="357"/>
      <c r="DI143" s="352"/>
      <c r="DJ143" s="352"/>
      <c r="DK143" s="393"/>
      <c r="DL143" s="393"/>
      <c r="DM143" s="393"/>
      <c r="DN143" s="393"/>
      <c r="DO143" s="393"/>
      <c r="DP143" s="393"/>
      <c r="DQ143" s="392"/>
      <c r="DR143" s="358"/>
      <c r="DS143" s="356"/>
      <c r="DT143" s="356"/>
      <c r="DU143" s="356"/>
      <c r="DV143" s="357"/>
      <c r="DW143" s="423"/>
      <c r="DX143" s="358"/>
      <c r="DY143" s="356"/>
      <c r="DZ143" s="356"/>
      <c r="EA143" s="356"/>
      <c r="EB143" s="357"/>
      <c r="EC143" s="423"/>
      <c r="ED143" s="424"/>
    </row>
    <row r="144" spans="2:134" ht="12.6" customHeight="1" x14ac:dyDescent="0.25">
      <c r="B144" s="432">
        <f t="shared" ref="B144" si="2550">B141+1</f>
        <v>46</v>
      </c>
      <c r="C144" s="429"/>
      <c r="D144" s="429"/>
      <c r="E144" s="429"/>
      <c r="F144" s="445" t="s">
        <v>212</v>
      </c>
      <c r="G144" s="450"/>
      <c r="H144" s="462" t="str">
        <f t="shared" ref="H144" si="2551">IF($F144="3e)  Skoršia transpozícia  - zavedenie transpozície pred termínom ktorý určuje smernica EÚ. "," ","")</f>
        <v/>
      </c>
      <c r="I144" s="462" t="str">
        <f t="shared" ref="I144" si="2552">IF($F144="3e)  Skoršia transpozícia  - zavedenie transpozície pred termínom ktorý určuje smernica EÚ. ",$H144,"NA")</f>
        <v>NA</v>
      </c>
      <c r="J144" s="494">
        <f>IF(I144&gt;12,1,I144/12)</f>
        <v>1</v>
      </c>
      <c r="K144" s="445"/>
      <c r="L144" s="414"/>
      <c r="M144" s="455">
        <f>IF(L144="N",0,L144)</f>
        <v>0</v>
      </c>
      <c r="N144" s="414" t="s">
        <v>212</v>
      </c>
      <c r="O144" s="414"/>
      <c r="P144" s="414"/>
      <c r="Q144" s="390" t="s">
        <v>36</v>
      </c>
      <c r="R144" s="385">
        <f>VLOOKUP(Q144,vstupy!$B$3:$C$15,2,FALSE)</f>
        <v>0</v>
      </c>
      <c r="S144" s="414"/>
      <c r="T144" s="415"/>
      <c r="U144" s="390" t="s">
        <v>36</v>
      </c>
      <c r="V144" s="385">
        <f>VLOOKUP(U144,vstupy!$B$3:$C$15,2,FALSE)</f>
        <v>0</v>
      </c>
      <c r="W144" s="414"/>
      <c r="X144" s="292" t="s">
        <v>157</v>
      </c>
      <c r="Y144" s="293" t="s">
        <v>152</v>
      </c>
      <c r="Z144" s="294">
        <f>VLOOKUP($X144,vstupy!$B$18:$F$31,MATCH($Y144,vstupy!$B$17:$F$17,0),0)</f>
        <v>0</v>
      </c>
      <c r="AA144" s="295" t="s">
        <v>158</v>
      </c>
      <c r="AB144" s="294">
        <f>VLOOKUP($AA144,vstupy!$B$34:$C$36,2,FALSE)</f>
        <v>0</v>
      </c>
      <c r="AC144" s="294">
        <f t="shared" si="2494"/>
        <v>0</v>
      </c>
      <c r="AD144" s="440" t="s">
        <v>36</v>
      </c>
      <c r="AE144" s="434">
        <f>VLOOKUP(AD144,vstupy!$B$3:$C$15,2,FALSE)</f>
        <v>0</v>
      </c>
      <c r="AF144" s="437" t="str">
        <f>IFERROR(IF(M144=0,"N",O144/L144*J144),0)</f>
        <v>N</v>
      </c>
      <c r="AG144" s="382">
        <f>O144*J144</f>
        <v>0</v>
      </c>
      <c r="AH144" s="394">
        <f t="shared" ref="AH144" si="2553">P144*R144*J144</f>
        <v>0</v>
      </c>
      <c r="AI144" s="381">
        <f t="shared" ref="AI144" si="2554">IFERROR(AH144*M144,0)</f>
        <v>0</v>
      </c>
      <c r="AJ144" s="394" t="str">
        <f t="shared" si="1393"/>
        <v>N</v>
      </c>
      <c r="AK144" s="382">
        <f t="shared" ref="AK144" si="2555">S144*J144</f>
        <v>0</v>
      </c>
      <c r="AL144" s="382">
        <f>T144*V144*J144</f>
        <v>0</v>
      </c>
      <c r="AM144" s="387">
        <f t="shared" ref="AM144" si="2556">IFERROR(AL144*M144,0)</f>
        <v>0</v>
      </c>
      <c r="AN144" s="381">
        <f>IF(W144&gt;0,IF(AE144&gt;0,($G$5/160)*(W144/60)*AE144*J144,0),IF(AE144&gt;0,($G$5/160)*((AC144+AC145+AC146)/60)*AE144*J144,0))</f>
        <v>0</v>
      </c>
      <c r="AO144" s="384">
        <f>IFERROR(AN144*M144,0)</f>
        <v>0</v>
      </c>
      <c r="AP144" s="358">
        <f t="shared" ref="AP144" si="2557">IF($N144="In (zvyšuje náklady)",AF144,0)</f>
        <v>0</v>
      </c>
      <c r="AQ144" s="356">
        <f t="shared" ref="AQ144" si="2558">IF($N144="In (zvyšuje náklady)",AG144,0)</f>
        <v>0</v>
      </c>
      <c r="AR144" s="356">
        <f t="shared" ref="AR144" si="2559">IF($N144="In (zvyšuje náklady)",AH144,0)</f>
        <v>0</v>
      </c>
      <c r="AS144" s="356">
        <f t="shared" ref="AS144" si="2560">IF($N144="In (zvyšuje náklady)",AI144,0)</f>
        <v>0</v>
      </c>
      <c r="AT144" s="356">
        <f t="shared" ref="AT144" si="2561">IF($N144="In (zvyšuje náklady)",AJ144,0)</f>
        <v>0</v>
      </c>
      <c r="AU144" s="356">
        <f t="shared" ref="AU144" si="2562">IF($N144="In (zvyšuje náklady)",AK144,0)</f>
        <v>0</v>
      </c>
      <c r="AV144" s="356">
        <f t="shared" ref="AV144" si="2563">IF($N144="In (zvyšuje náklady)",AL144,0)</f>
        <v>0</v>
      </c>
      <c r="AW144" s="356">
        <f t="shared" ref="AW144" si="2564">IF($N144="In (zvyšuje náklady)",AM144,0)</f>
        <v>0</v>
      </c>
      <c r="AX144" s="356">
        <f t="shared" ref="AX144" si="2565">IF($N144="In (zvyšuje náklady)",AN144,0)</f>
        <v>0</v>
      </c>
      <c r="AY144" s="356">
        <f t="shared" ref="AY144" si="2566">IF($N144="In (zvyšuje náklady)",AO144,0)</f>
        <v>0</v>
      </c>
      <c r="AZ144" s="356" t="str">
        <f t="shared" ref="AZ144" si="2567">IF($N144="Out (znižuje náklady)",AF144,"0")</f>
        <v>0</v>
      </c>
      <c r="BA144" s="356" t="str">
        <f t="shared" ref="BA144" si="2568">IF($N144="Out (znižuje náklady)",AG144,"0")</f>
        <v>0</v>
      </c>
      <c r="BB144" s="356" t="str">
        <f t="shared" ref="BB144" si="2569">IF($N144="Out (znižuje náklady)",AH144,"0")</f>
        <v>0</v>
      </c>
      <c r="BC144" s="356" t="str">
        <f t="shared" ref="BC144" si="2570">IF($N144="Out (znižuje náklady)",AI144,"0")</f>
        <v>0</v>
      </c>
      <c r="BD144" s="356" t="str">
        <f t="shared" ref="BD144" si="2571">IF($N144="Out (znižuje náklady)",AJ144,"0")</f>
        <v>0</v>
      </c>
      <c r="BE144" s="356" t="str">
        <f t="shared" ref="BE144" si="2572">IF($N144="Out (znižuje náklady)",AK144,"0")</f>
        <v>0</v>
      </c>
      <c r="BF144" s="356" t="str">
        <f t="shared" ref="BF144" si="2573">IF($N144="Out (znižuje náklady)",AL144,"0")</f>
        <v>0</v>
      </c>
      <c r="BG144" s="356" t="str">
        <f t="shared" ref="BG144" si="2574">IF($N144="Out (znižuje náklady)",AM144,"0")</f>
        <v>0</v>
      </c>
      <c r="BH144" s="356" t="str">
        <f t="shared" ref="BH144" si="2575">IF($N144="Out (znižuje náklady)",AN144,"0")</f>
        <v>0</v>
      </c>
      <c r="BI144" s="502" t="str">
        <f t="shared" ref="BI144" si="2576">IF($N144="Out (znižuje náklady)",AO144,"0")</f>
        <v>0</v>
      </c>
      <c r="BJ144" s="355">
        <f>IF(F144=vstupy!$B$47,0,1)</f>
        <v>1</v>
      </c>
      <c r="BK144" s="358">
        <f t="shared" ref="BK144" si="2577">$BJ144*AP144</f>
        <v>0</v>
      </c>
      <c r="BL144" s="356">
        <f t="shared" ref="BL144" si="2578">$BJ144*AQ144</f>
        <v>0</v>
      </c>
      <c r="BM144" s="356">
        <f t="shared" ref="BM144" si="2579">$BJ144*AR144</f>
        <v>0</v>
      </c>
      <c r="BN144" s="356">
        <f t="shared" ref="BN144" si="2580">$BJ144*AS144</f>
        <v>0</v>
      </c>
      <c r="BO144" s="356">
        <f t="shared" ref="BO144" si="2581">$BJ144*AT144</f>
        <v>0</v>
      </c>
      <c r="BP144" s="356">
        <f t="shared" ref="BP144" si="2582">$BJ144*AU144</f>
        <v>0</v>
      </c>
      <c r="BQ144" s="356">
        <f t="shared" ref="BQ144" si="2583">$BJ144*AV144</f>
        <v>0</v>
      </c>
      <c r="BR144" s="356">
        <f t="shared" ref="BR144" si="2584">$BJ144*AW144</f>
        <v>0</v>
      </c>
      <c r="BS144" s="356">
        <f t="shared" ref="BS144" si="2585">$BJ144*AX144</f>
        <v>0</v>
      </c>
      <c r="BT144" s="357">
        <f t="shared" ref="BT144" si="2586">$BJ144*AY144</f>
        <v>0</v>
      </c>
      <c r="BU144" s="358">
        <f t="shared" ref="BU144" si="2587">$BJ144*AZ144</f>
        <v>0</v>
      </c>
      <c r="BV144" s="356">
        <f t="shared" ref="BV144" si="2588">$BJ144*BA144</f>
        <v>0</v>
      </c>
      <c r="BW144" s="356">
        <f t="shared" ref="BW144" si="2589">$BJ144*BB144</f>
        <v>0</v>
      </c>
      <c r="BX144" s="356">
        <f t="shared" ref="BX144" si="2590">$BJ144*BC144</f>
        <v>0</v>
      </c>
      <c r="BY144" s="356">
        <f t="shared" ref="BY144" si="2591">$BJ144*BD144</f>
        <v>0</v>
      </c>
      <c r="BZ144" s="356">
        <f t="shared" ref="BZ144" si="2592">$BJ144*BE144</f>
        <v>0</v>
      </c>
      <c r="CA144" s="356">
        <f t="shared" ref="CA144" si="2593">$BJ144*BF144</f>
        <v>0</v>
      </c>
      <c r="CB144" s="356">
        <f t="shared" ref="CB144" si="2594">$BJ144*BG144</f>
        <v>0</v>
      </c>
      <c r="CC144" s="356">
        <f t="shared" ref="CC144" si="2595">$BJ144*BH144</f>
        <v>0</v>
      </c>
      <c r="CD144" s="357">
        <f t="shared" ref="CD144" si="2596">$BJ144*BI144</f>
        <v>0</v>
      </c>
      <c r="CE144" s="395">
        <f>IF(N144="Nemení sa",1,0)</f>
        <v>0</v>
      </c>
      <c r="CF144" s="358">
        <f>AG144*$CE144</f>
        <v>0</v>
      </c>
      <c r="CG144" s="356">
        <f>AI144*$CE144</f>
        <v>0</v>
      </c>
      <c r="CH144" s="356">
        <f>AK144*$CE144</f>
        <v>0</v>
      </c>
      <c r="CI144" s="356">
        <f>AM144*$CE144</f>
        <v>0</v>
      </c>
      <c r="CJ144" s="357">
        <f>AO144*$CE144</f>
        <v>0</v>
      </c>
      <c r="CK144" s="396">
        <f t="shared" ref="CK144" si="2597">SUM(CF144:CJ146)</f>
        <v>0</v>
      </c>
      <c r="CL144" s="397">
        <f>IF(F144=vstupy!B$42,"1",0)</f>
        <v>0</v>
      </c>
      <c r="CM144" s="358">
        <f t="shared" ref="CM144:CV144" si="2598">IF($CL144="1",AP144,0)</f>
        <v>0</v>
      </c>
      <c r="CN144" s="356">
        <f t="shared" si="2598"/>
        <v>0</v>
      </c>
      <c r="CO144" s="356">
        <f t="shared" si="2598"/>
        <v>0</v>
      </c>
      <c r="CP144" s="356">
        <f t="shared" si="2598"/>
        <v>0</v>
      </c>
      <c r="CQ144" s="356">
        <f t="shared" si="2598"/>
        <v>0</v>
      </c>
      <c r="CR144" s="356">
        <f t="shared" si="2598"/>
        <v>0</v>
      </c>
      <c r="CS144" s="356">
        <f t="shared" si="2598"/>
        <v>0</v>
      </c>
      <c r="CT144" s="356">
        <f t="shared" si="2598"/>
        <v>0</v>
      </c>
      <c r="CU144" s="356">
        <f t="shared" si="2598"/>
        <v>0</v>
      </c>
      <c r="CV144" s="357">
        <f t="shared" si="2598"/>
        <v>0</v>
      </c>
      <c r="CW144" s="355">
        <f>CP144+CT144+CV144</f>
        <v>0</v>
      </c>
      <c r="CX144" s="355">
        <f t="shared" ref="CX144" si="2599">CN144+CR144</f>
        <v>0</v>
      </c>
      <c r="CY144" s="358">
        <f t="shared" ref="CY144:DH144" si="2600">IF($CL144="1",AZ144,0)</f>
        <v>0</v>
      </c>
      <c r="CZ144" s="356">
        <f t="shared" si="2600"/>
        <v>0</v>
      </c>
      <c r="DA144" s="356">
        <f t="shared" si="2600"/>
        <v>0</v>
      </c>
      <c r="DB144" s="356">
        <f t="shared" si="2600"/>
        <v>0</v>
      </c>
      <c r="DC144" s="356">
        <f t="shared" si="2600"/>
        <v>0</v>
      </c>
      <c r="DD144" s="356">
        <f t="shared" si="2600"/>
        <v>0</v>
      </c>
      <c r="DE144" s="356">
        <f t="shared" si="2600"/>
        <v>0</v>
      </c>
      <c r="DF144" s="356">
        <f t="shared" si="2600"/>
        <v>0</v>
      </c>
      <c r="DG144" s="356">
        <f t="shared" si="2600"/>
        <v>0</v>
      </c>
      <c r="DH144" s="357">
        <f t="shared" si="2600"/>
        <v>0</v>
      </c>
      <c r="DI144" s="352">
        <f>DB144+DF144+DH144</f>
        <v>0</v>
      </c>
      <c r="DJ144" s="352">
        <f t="shared" ref="DJ144" si="2601">CZ144+DD144</f>
        <v>0</v>
      </c>
      <c r="DK144" s="393">
        <f>IF(CE144=0,1,0)</f>
        <v>1</v>
      </c>
      <c r="DL144" s="393">
        <f>IFERROR(IF($AF144="N",AH144+AJ144+AL144+AN144,AF144+AH144+AJ144+AL144+AN144),0)*$DK144</f>
        <v>0</v>
      </c>
      <c r="DM144" s="393">
        <f>(AG144+AI144+AK144+AM144+AO144)*$DK144</f>
        <v>0</v>
      </c>
      <c r="DN144" s="393">
        <f>AS144+AW144+AY144-CW144</f>
        <v>0</v>
      </c>
      <c r="DO144" s="393">
        <f>BC144+BG144+BI144-DI144</f>
        <v>0</v>
      </c>
      <c r="DP144" s="393">
        <f>DN144+DO144</f>
        <v>0</v>
      </c>
      <c r="DQ144" s="392" t="str">
        <f>IF(OR(F144=vstupy!B$40,F144=vstupy!B$41,F144=vstupy!B$42,),"0","1")</f>
        <v>0</v>
      </c>
      <c r="DR144" s="358">
        <f>IF($DQ144="1",AQ144,"0")+CF144</f>
        <v>0</v>
      </c>
      <c r="DS144" s="356">
        <f>IF($DQ144="1",AS144,"0")+CG144</f>
        <v>0</v>
      </c>
      <c r="DT144" s="356">
        <f>IF($DQ144="1",AU144,"0")+CH144</f>
        <v>0</v>
      </c>
      <c r="DU144" s="356">
        <f>IF($DQ144="1",AW144,"0")+CI144</f>
        <v>0</v>
      </c>
      <c r="DV144" s="357">
        <f>IF($DQ144="1",AY144,"0")+CJ144</f>
        <v>0</v>
      </c>
      <c r="DW144" s="423">
        <f t="shared" ref="DW144" si="2602">SUM(DR144:DV146)</f>
        <v>0</v>
      </c>
      <c r="DX144" s="358" t="str">
        <f t="shared" ref="DX144" si="2603">IF($DQ144="1",BA144,"0")</f>
        <v>0</v>
      </c>
      <c r="DY144" s="356" t="str">
        <f t="shared" ref="DY144" si="2604">IF($DQ144="1",BC144,"0")</f>
        <v>0</v>
      </c>
      <c r="DZ144" s="356" t="str">
        <f t="shared" ref="DZ144" si="2605">IF($DQ144="1",BE144,"0")</f>
        <v>0</v>
      </c>
      <c r="EA144" s="356" t="str">
        <f>IF($DQ144="1",BG144,"0")</f>
        <v>0</v>
      </c>
      <c r="EB144" s="357" t="str">
        <f>IF($DQ144="1",BI144,"0")</f>
        <v>0</v>
      </c>
      <c r="EC144" s="423">
        <f t="shared" ref="EC144" si="2606">SUM(DX144:EB146)</f>
        <v>0</v>
      </c>
      <c r="ED144" s="424">
        <f>EC144+DW144</f>
        <v>0</v>
      </c>
    </row>
    <row r="145" spans="2:134" ht="12.6" customHeight="1" x14ac:dyDescent="0.25">
      <c r="B145" s="432"/>
      <c r="C145" s="429"/>
      <c r="D145" s="429"/>
      <c r="E145" s="429"/>
      <c r="F145" s="446"/>
      <c r="G145" s="450"/>
      <c r="H145" s="463"/>
      <c r="I145" s="463"/>
      <c r="J145" s="495"/>
      <c r="K145" s="446"/>
      <c r="L145" s="414"/>
      <c r="M145" s="455"/>
      <c r="N145" s="414"/>
      <c r="O145" s="414"/>
      <c r="P145" s="414"/>
      <c r="Q145" s="390"/>
      <c r="R145" s="385"/>
      <c r="S145" s="414"/>
      <c r="T145" s="415"/>
      <c r="U145" s="390"/>
      <c r="V145" s="385"/>
      <c r="W145" s="414"/>
      <c r="X145" s="292" t="s">
        <v>157</v>
      </c>
      <c r="Y145" s="293" t="s">
        <v>152</v>
      </c>
      <c r="Z145" s="294">
        <f>VLOOKUP($X145,vstupy!$B$18:$F$31,MATCH($Y145,vstupy!$B$17:$F$17,0),0)</f>
        <v>0</v>
      </c>
      <c r="AA145" s="295" t="s">
        <v>158</v>
      </c>
      <c r="AB145" s="294">
        <f>VLOOKUP($AA145,vstupy!$B$34:$C$36,2,FALSE)</f>
        <v>0</v>
      </c>
      <c r="AC145" s="294">
        <f t="shared" si="2494"/>
        <v>0</v>
      </c>
      <c r="AD145" s="441"/>
      <c r="AE145" s="435"/>
      <c r="AF145" s="358"/>
      <c r="AG145" s="382"/>
      <c r="AH145" s="382"/>
      <c r="AI145" s="382"/>
      <c r="AJ145" s="382"/>
      <c r="AK145" s="382"/>
      <c r="AL145" s="382"/>
      <c r="AM145" s="389"/>
      <c r="AN145" s="382"/>
      <c r="AO145" s="384"/>
      <c r="AP145" s="358"/>
      <c r="AQ145" s="356"/>
      <c r="AR145" s="356"/>
      <c r="AS145" s="356"/>
      <c r="AT145" s="356"/>
      <c r="AU145" s="356"/>
      <c r="AV145" s="356"/>
      <c r="AW145" s="356"/>
      <c r="AX145" s="356"/>
      <c r="AY145" s="356"/>
      <c r="AZ145" s="356"/>
      <c r="BA145" s="356"/>
      <c r="BB145" s="356"/>
      <c r="BC145" s="356"/>
      <c r="BD145" s="356"/>
      <c r="BE145" s="356"/>
      <c r="BF145" s="356"/>
      <c r="BG145" s="356"/>
      <c r="BH145" s="356"/>
      <c r="BI145" s="502"/>
      <c r="BJ145" s="355"/>
      <c r="BK145" s="358"/>
      <c r="BL145" s="356"/>
      <c r="BM145" s="356"/>
      <c r="BN145" s="356"/>
      <c r="BO145" s="356"/>
      <c r="BP145" s="356"/>
      <c r="BQ145" s="356"/>
      <c r="BR145" s="356"/>
      <c r="BS145" s="356"/>
      <c r="BT145" s="357"/>
      <c r="BU145" s="358"/>
      <c r="BV145" s="356"/>
      <c r="BW145" s="356"/>
      <c r="BX145" s="356"/>
      <c r="BY145" s="356"/>
      <c r="BZ145" s="356"/>
      <c r="CA145" s="356"/>
      <c r="CB145" s="356"/>
      <c r="CC145" s="356"/>
      <c r="CD145" s="357"/>
      <c r="CE145" s="395"/>
      <c r="CF145" s="358"/>
      <c r="CG145" s="356"/>
      <c r="CH145" s="356"/>
      <c r="CI145" s="356"/>
      <c r="CJ145" s="357"/>
      <c r="CK145" s="396"/>
      <c r="CL145" s="398"/>
      <c r="CM145" s="358"/>
      <c r="CN145" s="356"/>
      <c r="CO145" s="356"/>
      <c r="CP145" s="356"/>
      <c r="CQ145" s="356"/>
      <c r="CR145" s="356"/>
      <c r="CS145" s="356"/>
      <c r="CT145" s="356"/>
      <c r="CU145" s="356"/>
      <c r="CV145" s="357"/>
      <c r="CW145" s="355"/>
      <c r="CX145" s="355"/>
      <c r="CY145" s="358"/>
      <c r="CZ145" s="356"/>
      <c r="DA145" s="356"/>
      <c r="DB145" s="356"/>
      <c r="DC145" s="356"/>
      <c r="DD145" s="356"/>
      <c r="DE145" s="356"/>
      <c r="DF145" s="356"/>
      <c r="DG145" s="356"/>
      <c r="DH145" s="357"/>
      <c r="DI145" s="352"/>
      <c r="DJ145" s="352"/>
      <c r="DK145" s="393"/>
      <c r="DL145" s="393"/>
      <c r="DM145" s="393"/>
      <c r="DN145" s="393"/>
      <c r="DO145" s="393"/>
      <c r="DP145" s="393"/>
      <c r="DQ145" s="392"/>
      <c r="DR145" s="358"/>
      <c r="DS145" s="356"/>
      <c r="DT145" s="356"/>
      <c r="DU145" s="356"/>
      <c r="DV145" s="357"/>
      <c r="DW145" s="423"/>
      <c r="DX145" s="358"/>
      <c r="DY145" s="356"/>
      <c r="DZ145" s="356"/>
      <c r="EA145" s="356"/>
      <c r="EB145" s="357"/>
      <c r="EC145" s="423"/>
      <c r="ED145" s="424"/>
    </row>
    <row r="146" spans="2:134" ht="12.6" customHeight="1" x14ac:dyDescent="0.25">
      <c r="B146" s="432"/>
      <c r="C146" s="429"/>
      <c r="D146" s="429"/>
      <c r="E146" s="429"/>
      <c r="F146" s="447"/>
      <c r="G146" s="450"/>
      <c r="H146" s="464"/>
      <c r="I146" s="464"/>
      <c r="J146" s="496"/>
      <c r="K146" s="447"/>
      <c r="L146" s="414"/>
      <c r="M146" s="455"/>
      <c r="N146" s="414"/>
      <c r="O146" s="414"/>
      <c r="P146" s="414"/>
      <c r="Q146" s="390"/>
      <c r="R146" s="385"/>
      <c r="S146" s="414"/>
      <c r="T146" s="415"/>
      <c r="U146" s="390"/>
      <c r="V146" s="385"/>
      <c r="W146" s="414"/>
      <c r="X146" s="292" t="s">
        <v>157</v>
      </c>
      <c r="Y146" s="293" t="s">
        <v>152</v>
      </c>
      <c r="Z146" s="294">
        <f>VLOOKUP($X146,vstupy!$B$18:$F$31,MATCH($Y146,vstupy!$B$17:$F$17,0),0)</f>
        <v>0</v>
      </c>
      <c r="AA146" s="295" t="s">
        <v>158</v>
      </c>
      <c r="AB146" s="294">
        <f>VLOOKUP($AA146,vstupy!$B$34:$C$36,2,FALSE)</f>
        <v>0</v>
      </c>
      <c r="AC146" s="294">
        <f t="shared" si="2494"/>
        <v>0</v>
      </c>
      <c r="AD146" s="442"/>
      <c r="AE146" s="436"/>
      <c r="AF146" s="358"/>
      <c r="AG146" s="382"/>
      <c r="AH146" s="382"/>
      <c r="AI146" s="382"/>
      <c r="AJ146" s="382"/>
      <c r="AK146" s="382"/>
      <c r="AL146" s="382"/>
      <c r="AM146" s="381"/>
      <c r="AN146" s="382"/>
      <c r="AO146" s="384"/>
      <c r="AP146" s="358"/>
      <c r="AQ146" s="356"/>
      <c r="AR146" s="356"/>
      <c r="AS146" s="356"/>
      <c r="AT146" s="356"/>
      <c r="AU146" s="356"/>
      <c r="AV146" s="356"/>
      <c r="AW146" s="356"/>
      <c r="AX146" s="356"/>
      <c r="AY146" s="356"/>
      <c r="AZ146" s="356"/>
      <c r="BA146" s="356"/>
      <c r="BB146" s="356"/>
      <c r="BC146" s="356"/>
      <c r="BD146" s="356"/>
      <c r="BE146" s="356"/>
      <c r="BF146" s="356"/>
      <c r="BG146" s="356"/>
      <c r="BH146" s="356"/>
      <c r="BI146" s="502"/>
      <c r="BJ146" s="355"/>
      <c r="BK146" s="358"/>
      <c r="BL146" s="356"/>
      <c r="BM146" s="356"/>
      <c r="BN146" s="356"/>
      <c r="BO146" s="356"/>
      <c r="BP146" s="356"/>
      <c r="BQ146" s="356"/>
      <c r="BR146" s="356"/>
      <c r="BS146" s="356"/>
      <c r="BT146" s="357"/>
      <c r="BU146" s="358"/>
      <c r="BV146" s="356"/>
      <c r="BW146" s="356"/>
      <c r="BX146" s="356"/>
      <c r="BY146" s="356"/>
      <c r="BZ146" s="356"/>
      <c r="CA146" s="356"/>
      <c r="CB146" s="356"/>
      <c r="CC146" s="356"/>
      <c r="CD146" s="357"/>
      <c r="CE146" s="395"/>
      <c r="CF146" s="358"/>
      <c r="CG146" s="356"/>
      <c r="CH146" s="356"/>
      <c r="CI146" s="356"/>
      <c r="CJ146" s="357"/>
      <c r="CK146" s="396"/>
      <c r="CL146" s="399"/>
      <c r="CM146" s="358"/>
      <c r="CN146" s="356"/>
      <c r="CO146" s="356"/>
      <c r="CP146" s="356"/>
      <c r="CQ146" s="356"/>
      <c r="CR146" s="356"/>
      <c r="CS146" s="356"/>
      <c r="CT146" s="356"/>
      <c r="CU146" s="356"/>
      <c r="CV146" s="357"/>
      <c r="CW146" s="355"/>
      <c r="CX146" s="355"/>
      <c r="CY146" s="358"/>
      <c r="CZ146" s="356"/>
      <c r="DA146" s="356"/>
      <c r="DB146" s="356"/>
      <c r="DC146" s="356"/>
      <c r="DD146" s="356"/>
      <c r="DE146" s="356"/>
      <c r="DF146" s="356"/>
      <c r="DG146" s="356"/>
      <c r="DH146" s="357"/>
      <c r="DI146" s="352"/>
      <c r="DJ146" s="352"/>
      <c r="DK146" s="393"/>
      <c r="DL146" s="393"/>
      <c r="DM146" s="393"/>
      <c r="DN146" s="393"/>
      <c r="DO146" s="393"/>
      <c r="DP146" s="393"/>
      <c r="DQ146" s="392"/>
      <c r="DR146" s="358"/>
      <c r="DS146" s="356"/>
      <c r="DT146" s="356"/>
      <c r="DU146" s="356"/>
      <c r="DV146" s="357"/>
      <c r="DW146" s="423"/>
      <c r="DX146" s="358"/>
      <c r="DY146" s="356"/>
      <c r="DZ146" s="356"/>
      <c r="EA146" s="356"/>
      <c r="EB146" s="357"/>
      <c r="EC146" s="423"/>
      <c r="ED146" s="424"/>
    </row>
    <row r="147" spans="2:134" ht="12.6" customHeight="1" x14ac:dyDescent="0.25">
      <c r="B147" s="433">
        <f t="shared" ref="B147" si="2607">B144+1</f>
        <v>47</v>
      </c>
      <c r="C147" s="428"/>
      <c r="D147" s="428"/>
      <c r="E147" s="428"/>
      <c r="F147" s="457" t="s">
        <v>212</v>
      </c>
      <c r="G147" s="449"/>
      <c r="H147" s="474" t="str">
        <f t="shared" ref="H147" si="2608">IF($F147="3e)  Skoršia transpozícia  - zavedenie transpozície pred termínom ktorý určuje smernica EÚ. "," ","")</f>
        <v/>
      </c>
      <c r="I147" s="474" t="str">
        <f t="shared" ref="I147" si="2609">IF($F147="3e)  Skoršia transpozícia  - zavedenie transpozície pred termínom ktorý určuje smernica EÚ. ",$H147,"NA")</f>
        <v>NA</v>
      </c>
      <c r="J147" s="491">
        <f>IF(I147&gt;12,1,I147/12)</f>
        <v>1</v>
      </c>
      <c r="K147" s="457"/>
      <c r="L147" s="413"/>
      <c r="M147" s="456">
        <f>IF(L147="N",0,L147)</f>
        <v>0</v>
      </c>
      <c r="N147" s="413" t="s">
        <v>212</v>
      </c>
      <c r="O147" s="413"/>
      <c r="P147" s="413"/>
      <c r="Q147" s="391" t="s">
        <v>36</v>
      </c>
      <c r="R147" s="386">
        <f>VLOOKUP(Q147,vstupy!$B$3:$C$15,2,FALSE)</f>
        <v>0</v>
      </c>
      <c r="S147" s="413"/>
      <c r="T147" s="416"/>
      <c r="U147" s="391" t="s">
        <v>36</v>
      </c>
      <c r="V147" s="386">
        <f>VLOOKUP(U147,vstupy!$B$3:$C$15,2,FALSE)</f>
        <v>0</v>
      </c>
      <c r="W147" s="413"/>
      <c r="X147" s="174" t="s">
        <v>157</v>
      </c>
      <c r="Y147" s="188" t="s">
        <v>152</v>
      </c>
      <c r="Z147" s="185">
        <f>VLOOKUP($X147,vstupy!$B$18:$F$31,MATCH($Y147,vstupy!$B$17:$F$17,0),0)</f>
        <v>0</v>
      </c>
      <c r="AA147" s="121" t="s">
        <v>158</v>
      </c>
      <c r="AB147" s="185">
        <f>VLOOKUP($AA147,vstupy!$B$34:$C$36,2,FALSE)</f>
        <v>0</v>
      </c>
      <c r="AC147" s="185">
        <f t="shared" si="2494"/>
        <v>0</v>
      </c>
      <c r="AD147" s="465" t="s">
        <v>36</v>
      </c>
      <c r="AE147" s="434">
        <f>VLOOKUP(AD147,vstupy!$B$3:$C$15,2,FALSE)</f>
        <v>0</v>
      </c>
      <c r="AF147" s="437" t="str">
        <f>IFERROR(IF(M147=0,"N",O147/L147*J147),0)</f>
        <v>N</v>
      </c>
      <c r="AG147" s="382">
        <f>O147*J147</f>
        <v>0</v>
      </c>
      <c r="AH147" s="394">
        <f t="shared" ref="AH147" si="2610">P147*R147*J147</f>
        <v>0</v>
      </c>
      <c r="AI147" s="381">
        <f t="shared" ref="AI147" si="2611">IFERROR(AH147*M147,0)</f>
        <v>0</v>
      </c>
      <c r="AJ147" s="394" t="str">
        <f t="shared" si="1393"/>
        <v>N</v>
      </c>
      <c r="AK147" s="382">
        <f t="shared" ref="AK147" si="2612">S147*J147</f>
        <v>0</v>
      </c>
      <c r="AL147" s="382">
        <f>T147*V147*J147</f>
        <v>0</v>
      </c>
      <c r="AM147" s="387">
        <f t="shared" ref="AM147" si="2613">IFERROR(AL147*M147,0)</f>
        <v>0</v>
      </c>
      <c r="AN147" s="381">
        <f t="shared" ref="AN147" si="2614">IF(W147&gt;0,IF(AE147&gt;0,($G$5/160)*(W147/60)*AE147*J147,0),IF(AE147&gt;0,($G$5/160)*((AC147+AC148+AC149)/60)*AE147*J147,0))</f>
        <v>0</v>
      </c>
      <c r="AO147" s="384">
        <f>IFERROR(AN147*M147,0)</f>
        <v>0</v>
      </c>
      <c r="AP147" s="358">
        <f t="shared" ref="AP147" si="2615">IF($N147="In (zvyšuje náklady)",AF147,0)</f>
        <v>0</v>
      </c>
      <c r="AQ147" s="356">
        <f t="shared" ref="AQ147" si="2616">IF($N147="In (zvyšuje náklady)",AG147,0)</f>
        <v>0</v>
      </c>
      <c r="AR147" s="356">
        <f t="shared" ref="AR147" si="2617">IF($N147="In (zvyšuje náklady)",AH147,0)</f>
        <v>0</v>
      </c>
      <c r="AS147" s="356">
        <f t="shared" ref="AS147" si="2618">IF($N147="In (zvyšuje náklady)",AI147,0)</f>
        <v>0</v>
      </c>
      <c r="AT147" s="356">
        <f t="shared" ref="AT147" si="2619">IF($N147="In (zvyšuje náklady)",AJ147,0)</f>
        <v>0</v>
      </c>
      <c r="AU147" s="356">
        <f t="shared" ref="AU147" si="2620">IF($N147="In (zvyšuje náklady)",AK147,0)</f>
        <v>0</v>
      </c>
      <c r="AV147" s="356">
        <f t="shared" ref="AV147" si="2621">IF($N147="In (zvyšuje náklady)",AL147,0)</f>
        <v>0</v>
      </c>
      <c r="AW147" s="356">
        <f t="shared" ref="AW147" si="2622">IF($N147="In (zvyšuje náklady)",AM147,0)</f>
        <v>0</v>
      </c>
      <c r="AX147" s="356">
        <f t="shared" ref="AX147" si="2623">IF($N147="In (zvyšuje náklady)",AN147,0)</f>
        <v>0</v>
      </c>
      <c r="AY147" s="356">
        <f t="shared" ref="AY147" si="2624">IF($N147="In (zvyšuje náklady)",AO147,0)</f>
        <v>0</v>
      </c>
      <c r="AZ147" s="356" t="str">
        <f t="shared" ref="AZ147" si="2625">IF($N147="Out (znižuje náklady)",AF147,"0")</f>
        <v>0</v>
      </c>
      <c r="BA147" s="356" t="str">
        <f t="shared" ref="BA147" si="2626">IF($N147="Out (znižuje náklady)",AG147,"0")</f>
        <v>0</v>
      </c>
      <c r="BB147" s="356" t="str">
        <f t="shared" ref="BB147" si="2627">IF($N147="Out (znižuje náklady)",AH147,"0")</f>
        <v>0</v>
      </c>
      <c r="BC147" s="356" t="str">
        <f t="shared" ref="BC147" si="2628">IF($N147="Out (znižuje náklady)",AI147,"0")</f>
        <v>0</v>
      </c>
      <c r="BD147" s="356" t="str">
        <f t="shared" ref="BD147" si="2629">IF($N147="Out (znižuje náklady)",AJ147,"0")</f>
        <v>0</v>
      </c>
      <c r="BE147" s="356" t="str">
        <f t="shared" ref="BE147" si="2630">IF($N147="Out (znižuje náklady)",AK147,"0")</f>
        <v>0</v>
      </c>
      <c r="BF147" s="356" t="str">
        <f t="shared" ref="BF147" si="2631">IF($N147="Out (znižuje náklady)",AL147,"0")</f>
        <v>0</v>
      </c>
      <c r="BG147" s="356" t="str">
        <f t="shared" ref="BG147" si="2632">IF($N147="Out (znižuje náklady)",AM147,"0")</f>
        <v>0</v>
      </c>
      <c r="BH147" s="356" t="str">
        <f t="shared" ref="BH147" si="2633">IF($N147="Out (znižuje náklady)",AN147,"0")</f>
        <v>0</v>
      </c>
      <c r="BI147" s="502" t="str">
        <f t="shared" ref="BI147" si="2634">IF($N147="Out (znižuje náklady)",AO147,"0")</f>
        <v>0</v>
      </c>
      <c r="BJ147" s="355">
        <f>IF(F147=vstupy!$B$47,0,1)</f>
        <v>1</v>
      </c>
      <c r="BK147" s="358">
        <f t="shared" ref="BK147" si="2635">$BJ147*AP147</f>
        <v>0</v>
      </c>
      <c r="BL147" s="356">
        <f t="shared" ref="BL147" si="2636">$BJ147*AQ147</f>
        <v>0</v>
      </c>
      <c r="BM147" s="356">
        <f t="shared" ref="BM147" si="2637">$BJ147*AR147</f>
        <v>0</v>
      </c>
      <c r="BN147" s="356">
        <f t="shared" ref="BN147" si="2638">$BJ147*AS147</f>
        <v>0</v>
      </c>
      <c r="BO147" s="356">
        <f t="shared" ref="BO147" si="2639">$BJ147*AT147</f>
        <v>0</v>
      </c>
      <c r="BP147" s="356">
        <f t="shared" ref="BP147" si="2640">$BJ147*AU147</f>
        <v>0</v>
      </c>
      <c r="BQ147" s="356">
        <f t="shared" ref="BQ147" si="2641">$BJ147*AV147</f>
        <v>0</v>
      </c>
      <c r="BR147" s="356">
        <f t="shared" ref="BR147" si="2642">$BJ147*AW147</f>
        <v>0</v>
      </c>
      <c r="BS147" s="356">
        <f t="shared" ref="BS147" si="2643">$BJ147*AX147</f>
        <v>0</v>
      </c>
      <c r="BT147" s="357">
        <f t="shared" ref="BT147" si="2644">$BJ147*AY147</f>
        <v>0</v>
      </c>
      <c r="BU147" s="358">
        <f t="shared" ref="BU147" si="2645">$BJ147*AZ147</f>
        <v>0</v>
      </c>
      <c r="BV147" s="356">
        <f t="shared" ref="BV147" si="2646">$BJ147*BA147</f>
        <v>0</v>
      </c>
      <c r="BW147" s="356">
        <f t="shared" ref="BW147" si="2647">$BJ147*BB147</f>
        <v>0</v>
      </c>
      <c r="BX147" s="356">
        <f t="shared" ref="BX147" si="2648">$BJ147*BC147</f>
        <v>0</v>
      </c>
      <c r="BY147" s="356">
        <f t="shared" ref="BY147" si="2649">$BJ147*BD147</f>
        <v>0</v>
      </c>
      <c r="BZ147" s="356">
        <f t="shared" ref="BZ147" si="2650">$BJ147*BE147</f>
        <v>0</v>
      </c>
      <c r="CA147" s="356">
        <f t="shared" ref="CA147" si="2651">$BJ147*BF147</f>
        <v>0</v>
      </c>
      <c r="CB147" s="356">
        <f t="shared" ref="CB147" si="2652">$BJ147*BG147</f>
        <v>0</v>
      </c>
      <c r="CC147" s="356">
        <f t="shared" ref="CC147" si="2653">$BJ147*BH147</f>
        <v>0</v>
      </c>
      <c r="CD147" s="357">
        <f t="shared" ref="CD147" si="2654">$BJ147*BI147</f>
        <v>0</v>
      </c>
      <c r="CE147" s="395">
        <f>IF(N147="Nemení sa",1,0)</f>
        <v>0</v>
      </c>
      <c r="CF147" s="358">
        <f>AG147*$CE147</f>
        <v>0</v>
      </c>
      <c r="CG147" s="356">
        <f>AI147*$CE147</f>
        <v>0</v>
      </c>
      <c r="CH147" s="356">
        <f>AK147*$CE147</f>
        <v>0</v>
      </c>
      <c r="CI147" s="356">
        <f>AM147*$CE147</f>
        <v>0</v>
      </c>
      <c r="CJ147" s="357">
        <f>AO147*$CE147</f>
        <v>0</v>
      </c>
      <c r="CK147" s="396">
        <f t="shared" ref="CK147" si="2655">SUM(CF147:CJ149)</f>
        <v>0</v>
      </c>
      <c r="CL147" s="397">
        <f>IF(F147=vstupy!B$42,"1",0)</f>
        <v>0</v>
      </c>
      <c r="CM147" s="358">
        <f t="shared" ref="CM147:CV147" si="2656">IF($CL147="1",AP147,0)</f>
        <v>0</v>
      </c>
      <c r="CN147" s="356">
        <f t="shared" si="2656"/>
        <v>0</v>
      </c>
      <c r="CO147" s="356">
        <f t="shared" si="2656"/>
        <v>0</v>
      </c>
      <c r="CP147" s="356">
        <f t="shared" si="2656"/>
        <v>0</v>
      </c>
      <c r="CQ147" s="356">
        <f t="shared" si="2656"/>
        <v>0</v>
      </c>
      <c r="CR147" s="356">
        <f t="shared" si="2656"/>
        <v>0</v>
      </c>
      <c r="CS147" s="356">
        <f t="shared" si="2656"/>
        <v>0</v>
      </c>
      <c r="CT147" s="356">
        <f t="shared" si="2656"/>
        <v>0</v>
      </c>
      <c r="CU147" s="356">
        <f t="shared" si="2656"/>
        <v>0</v>
      </c>
      <c r="CV147" s="357">
        <f t="shared" si="2656"/>
        <v>0</v>
      </c>
      <c r="CW147" s="355">
        <f>CP147+CT147+CV147</f>
        <v>0</v>
      </c>
      <c r="CX147" s="355">
        <f t="shared" ref="CX147" si="2657">CN147+CR147</f>
        <v>0</v>
      </c>
      <c r="CY147" s="358">
        <f t="shared" ref="CY147:DH147" si="2658">IF($CL147="1",AZ147,0)</f>
        <v>0</v>
      </c>
      <c r="CZ147" s="356">
        <f t="shared" si="2658"/>
        <v>0</v>
      </c>
      <c r="DA147" s="356">
        <f t="shared" si="2658"/>
        <v>0</v>
      </c>
      <c r="DB147" s="356">
        <f t="shared" si="2658"/>
        <v>0</v>
      </c>
      <c r="DC147" s="356">
        <f t="shared" si="2658"/>
        <v>0</v>
      </c>
      <c r="DD147" s="356">
        <f t="shared" si="2658"/>
        <v>0</v>
      </c>
      <c r="DE147" s="356">
        <f t="shared" si="2658"/>
        <v>0</v>
      </c>
      <c r="DF147" s="356">
        <f t="shared" si="2658"/>
        <v>0</v>
      </c>
      <c r="DG147" s="356">
        <f t="shared" si="2658"/>
        <v>0</v>
      </c>
      <c r="DH147" s="357">
        <f t="shared" si="2658"/>
        <v>0</v>
      </c>
      <c r="DI147" s="352">
        <f>DB147+DF147+DH147</f>
        <v>0</v>
      </c>
      <c r="DJ147" s="352">
        <f t="shared" ref="DJ147" si="2659">CZ147+DD147</f>
        <v>0</v>
      </c>
      <c r="DK147" s="393">
        <f>IF(CE147=0,1,0)</f>
        <v>1</v>
      </c>
      <c r="DL147" s="393">
        <f>IFERROR(IF($AF147="N",AH147+AJ147+AL147+AN147,AF147+AH147+AJ147+AL147+AN147),0)*$DK147</f>
        <v>0</v>
      </c>
      <c r="DM147" s="393">
        <f>(AG147+AI147+AK147+AM147+AO147)*$DK147</f>
        <v>0</v>
      </c>
      <c r="DN147" s="393">
        <f>AS147+AW147+AY147-CW147</f>
        <v>0</v>
      </c>
      <c r="DO147" s="393">
        <f>BC147+BG147+BI147-DI147</f>
        <v>0</v>
      </c>
      <c r="DP147" s="393">
        <f>DN147+DO147</f>
        <v>0</v>
      </c>
      <c r="DQ147" s="392" t="str">
        <f>IF(OR(F147=vstupy!B$40,F147=vstupy!B$41,F147=vstupy!B$42,),"0","1")</f>
        <v>0</v>
      </c>
      <c r="DR147" s="358">
        <f>IF($DQ147="1",AQ147,"0")+CF147</f>
        <v>0</v>
      </c>
      <c r="DS147" s="356">
        <f>IF($DQ147="1",AS147,"0")+CG147</f>
        <v>0</v>
      </c>
      <c r="DT147" s="356">
        <f>IF($DQ147="1",AU147,"0")+CH147</f>
        <v>0</v>
      </c>
      <c r="DU147" s="356">
        <f>IF($DQ147="1",AW147,"0")+CI147</f>
        <v>0</v>
      </c>
      <c r="DV147" s="357">
        <f>IF($DQ147="1",AY147,"0")+CJ147</f>
        <v>0</v>
      </c>
      <c r="DW147" s="423">
        <f t="shared" ref="DW147" si="2660">SUM(DR147:DV149)</f>
        <v>0</v>
      </c>
      <c r="DX147" s="358" t="str">
        <f t="shared" ref="DX147" si="2661">IF($DQ147="1",BA147,"0")</f>
        <v>0</v>
      </c>
      <c r="DY147" s="356" t="str">
        <f t="shared" ref="DY147" si="2662">IF($DQ147="1",BC147,"0")</f>
        <v>0</v>
      </c>
      <c r="DZ147" s="356" t="str">
        <f t="shared" ref="DZ147" si="2663">IF($DQ147="1",BE147,"0")</f>
        <v>0</v>
      </c>
      <c r="EA147" s="356" t="str">
        <f>IF($DQ147="1",BG147,"0")</f>
        <v>0</v>
      </c>
      <c r="EB147" s="357" t="str">
        <f>IF($DQ147="1",BI147,"0")</f>
        <v>0</v>
      </c>
      <c r="EC147" s="423">
        <f t="shared" ref="EC147" si="2664">SUM(DX147:EB149)</f>
        <v>0</v>
      </c>
      <c r="ED147" s="424">
        <f>EC147+DW147</f>
        <v>0</v>
      </c>
    </row>
    <row r="148" spans="2:134" ht="12.6" customHeight="1" x14ac:dyDescent="0.25">
      <c r="B148" s="433"/>
      <c r="C148" s="428"/>
      <c r="D148" s="428"/>
      <c r="E148" s="428"/>
      <c r="F148" s="458"/>
      <c r="G148" s="449"/>
      <c r="H148" s="475"/>
      <c r="I148" s="475"/>
      <c r="J148" s="492"/>
      <c r="K148" s="458"/>
      <c r="L148" s="413"/>
      <c r="M148" s="456"/>
      <c r="N148" s="413"/>
      <c r="O148" s="413"/>
      <c r="P148" s="413"/>
      <c r="Q148" s="391"/>
      <c r="R148" s="386"/>
      <c r="S148" s="413"/>
      <c r="T148" s="416"/>
      <c r="U148" s="391"/>
      <c r="V148" s="386"/>
      <c r="W148" s="413"/>
      <c r="X148" s="174" t="s">
        <v>157</v>
      </c>
      <c r="Y148" s="188" t="s">
        <v>152</v>
      </c>
      <c r="Z148" s="185">
        <f>VLOOKUP($X148,vstupy!$B$18:$F$31,MATCH($Y148,vstupy!$B$17:$F$17,0),0)</f>
        <v>0</v>
      </c>
      <c r="AA148" s="121" t="s">
        <v>158</v>
      </c>
      <c r="AB148" s="185">
        <f>VLOOKUP($AA148,vstupy!$B$34:$C$36,2,FALSE)</f>
        <v>0</v>
      </c>
      <c r="AC148" s="185">
        <f t="shared" si="2494"/>
        <v>0</v>
      </c>
      <c r="AD148" s="466"/>
      <c r="AE148" s="435"/>
      <c r="AF148" s="358"/>
      <c r="AG148" s="382"/>
      <c r="AH148" s="382"/>
      <c r="AI148" s="382"/>
      <c r="AJ148" s="382"/>
      <c r="AK148" s="382"/>
      <c r="AL148" s="382"/>
      <c r="AM148" s="389"/>
      <c r="AN148" s="382"/>
      <c r="AO148" s="384"/>
      <c r="AP148" s="358"/>
      <c r="AQ148" s="356"/>
      <c r="AR148" s="356"/>
      <c r="AS148" s="356"/>
      <c r="AT148" s="356"/>
      <c r="AU148" s="356"/>
      <c r="AV148" s="356"/>
      <c r="AW148" s="356"/>
      <c r="AX148" s="356"/>
      <c r="AY148" s="356"/>
      <c r="AZ148" s="356"/>
      <c r="BA148" s="356"/>
      <c r="BB148" s="356"/>
      <c r="BC148" s="356"/>
      <c r="BD148" s="356"/>
      <c r="BE148" s="356"/>
      <c r="BF148" s="356"/>
      <c r="BG148" s="356"/>
      <c r="BH148" s="356"/>
      <c r="BI148" s="502"/>
      <c r="BJ148" s="355"/>
      <c r="BK148" s="358"/>
      <c r="BL148" s="356"/>
      <c r="BM148" s="356"/>
      <c r="BN148" s="356"/>
      <c r="BO148" s="356"/>
      <c r="BP148" s="356"/>
      <c r="BQ148" s="356"/>
      <c r="BR148" s="356"/>
      <c r="BS148" s="356"/>
      <c r="BT148" s="357"/>
      <c r="BU148" s="358"/>
      <c r="BV148" s="356"/>
      <c r="BW148" s="356"/>
      <c r="BX148" s="356"/>
      <c r="BY148" s="356"/>
      <c r="BZ148" s="356"/>
      <c r="CA148" s="356"/>
      <c r="CB148" s="356"/>
      <c r="CC148" s="356"/>
      <c r="CD148" s="357"/>
      <c r="CE148" s="395"/>
      <c r="CF148" s="358"/>
      <c r="CG148" s="356"/>
      <c r="CH148" s="356"/>
      <c r="CI148" s="356"/>
      <c r="CJ148" s="357"/>
      <c r="CK148" s="396"/>
      <c r="CL148" s="398"/>
      <c r="CM148" s="358"/>
      <c r="CN148" s="356"/>
      <c r="CO148" s="356"/>
      <c r="CP148" s="356"/>
      <c r="CQ148" s="356"/>
      <c r="CR148" s="356"/>
      <c r="CS148" s="356"/>
      <c r="CT148" s="356"/>
      <c r="CU148" s="356"/>
      <c r="CV148" s="357"/>
      <c r="CW148" s="355"/>
      <c r="CX148" s="355"/>
      <c r="CY148" s="358"/>
      <c r="CZ148" s="356"/>
      <c r="DA148" s="356"/>
      <c r="DB148" s="356"/>
      <c r="DC148" s="356"/>
      <c r="DD148" s="356"/>
      <c r="DE148" s="356"/>
      <c r="DF148" s="356"/>
      <c r="DG148" s="356"/>
      <c r="DH148" s="357"/>
      <c r="DI148" s="352"/>
      <c r="DJ148" s="352"/>
      <c r="DK148" s="393"/>
      <c r="DL148" s="393"/>
      <c r="DM148" s="393"/>
      <c r="DN148" s="393"/>
      <c r="DO148" s="393"/>
      <c r="DP148" s="393"/>
      <c r="DQ148" s="392"/>
      <c r="DR148" s="358"/>
      <c r="DS148" s="356"/>
      <c r="DT148" s="356"/>
      <c r="DU148" s="356"/>
      <c r="DV148" s="357"/>
      <c r="DW148" s="423"/>
      <c r="DX148" s="358"/>
      <c r="DY148" s="356"/>
      <c r="DZ148" s="356"/>
      <c r="EA148" s="356"/>
      <c r="EB148" s="357"/>
      <c r="EC148" s="423"/>
      <c r="ED148" s="424"/>
    </row>
    <row r="149" spans="2:134" ht="12.6" customHeight="1" x14ac:dyDescent="0.25">
      <c r="B149" s="433"/>
      <c r="C149" s="428"/>
      <c r="D149" s="428"/>
      <c r="E149" s="428"/>
      <c r="F149" s="459"/>
      <c r="G149" s="449"/>
      <c r="H149" s="476"/>
      <c r="I149" s="476"/>
      <c r="J149" s="493"/>
      <c r="K149" s="459"/>
      <c r="L149" s="413"/>
      <c r="M149" s="456"/>
      <c r="N149" s="413"/>
      <c r="O149" s="413"/>
      <c r="P149" s="413"/>
      <c r="Q149" s="391"/>
      <c r="R149" s="386"/>
      <c r="S149" s="413"/>
      <c r="T149" s="416"/>
      <c r="U149" s="391"/>
      <c r="V149" s="386"/>
      <c r="W149" s="413"/>
      <c r="X149" s="174" t="s">
        <v>157</v>
      </c>
      <c r="Y149" s="188" t="s">
        <v>152</v>
      </c>
      <c r="Z149" s="185">
        <f>VLOOKUP($X149,vstupy!$B$18:$F$31,MATCH($Y149,vstupy!$B$17:$F$17,0),0)</f>
        <v>0</v>
      </c>
      <c r="AA149" s="121" t="s">
        <v>158</v>
      </c>
      <c r="AB149" s="185">
        <f>VLOOKUP($AA149,vstupy!$B$34:$C$36,2,FALSE)</f>
        <v>0</v>
      </c>
      <c r="AC149" s="185">
        <f t="shared" si="2494"/>
        <v>0</v>
      </c>
      <c r="AD149" s="467"/>
      <c r="AE149" s="436"/>
      <c r="AF149" s="358"/>
      <c r="AG149" s="382"/>
      <c r="AH149" s="382"/>
      <c r="AI149" s="382"/>
      <c r="AJ149" s="382"/>
      <c r="AK149" s="382"/>
      <c r="AL149" s="382"/>
      <c r="AM149" s="381"/>
      <c r="AN149" s="382"/>
      <c r="AO149" s="384"/>
      <c r="AP149" s="358"/>
      <c r="AQ149" s="356"/>
      <c r="AR149" s="356"/>
      <c r="AS149" s="356"/>
      <c r="AT149" s="356"/>
      <c r="AU149" s="356"/>
      <c r="AV149" s="356"/>
      <c r="AW149" s="356"/>
      <c r="AX149" s="356"/>
      <c r="AY149" s="356"/>
      <c r="AZ149" s="356"/>
      <c r="BA149" s="356"/>
      <c r="BB149" s="356"/>
      <c r="BC149" s="356"/>
      <c r="BD149" s="356"/>
      <c r="BE149" s="356"/>
      <c r="BF149" s="356"/>
      <c r="BG149" s="356"/>
      <c r="BH149" s="356"/>
      <c r="BI149" s="502"/>
      <c r="BJ149" s="355"/>
      <c r="BK149" s="358"/>
      <c r="BL149" s="356"/>
      <c r="BM149" s="356"/>
      <c r="BN149" s="356"/>
      <c r="BO149" s="356"/>
      <c r="BP149" s="356"/>
      <c r="BQ149" s="356"/>
      <c r="BR149" s="356"/>
      <c r="BS149" s="356"/>
      <c r="BT149" s="357"/>
      <c r="BU149" s="358"/>
      <c r="BV149" s="356"/>
      <c r="BW149" s="356"/>
      <c r="BX149" s="356"/>
      <c r="BY149" s="356"/>
      <c r="BZ149" s="356"/>
      <c r="CA149" s="356"/>
      <c r="CB149" s="356"/>
      <c r="CC149" s="356"/>
      <c r="CD149" s="357"/>
      <c r="CE149" s="395"/>
      <c r="CF149" s="358"/>
      <c r="CG149" s="356"/>
      <c r="CH149" s="356"/>
      <c r="CI149" s="356"/>
      <c r="CJ149" s="357"/>
      <c r="CK149" s="396"/>
      <c r="CL149" s="399"/>
      <c r="CM149" s="358"/>
      <c r="CN149" s="356"/>
      <c r="CO149" s="356"/>
      <c r="CP149" s="356"/>
      <c r="CQ149" s="356"/>
      <c r="CR149" s="356"/>
      <c r="CS149" s="356"/>
      <c r="CT149" s="356"/>
      <c r="CU149" s="356"/>
      <c r="CV149" s="357"/>
      <c r="CW149" s="355"/>
      <c r="CX149" s="355"/>
      <c r="CY149" s="358"/>
      <c r="CZ149" s="356"/>
      <c r="DA149" s="356"/>
      <c r="DB149" s="356"/>
      <c r="DC149" s="356"/>
      <c r="DD149" s="356"/>
      <c r="DE149" s="356"/>
      <c r="DF149" s="356"/>
      <c r="DG149" s="356"/>
      <c r="DH149" s="357"/>
      <c r="DI149" s="352"/>
      <c r="DJ149" s="352"/>
      <c r="DK149" s="393"/>
      <c r="DL149" s="393"/>
      <c r="DM149" s="393"/>
      <c r="DN149" s="393"/>
      <c r="DO149" s="393"/>
      <c r="DP149" s="393"/>
      <c r="DQ149" s="392"/>
      <c r="DR149" s="358"/>
      <c r="DS149" s="356"/>
      <c r="DT149" s="356"/>
      <c r="DU149" s="356"/>
      <c r="DV149" s="357"/>
      <c r="DW149" s="423"/>
      <c r="DX149" s="358"/>
      <c r="DY149" s="356"/>
      <c r="DZ149" s="356"/>
      <c r="EA149" s="356"/>
      <c r="EB149" s="357"/>
      <c r="EC149" s="423"/>
      <c r="ED149" s="424"/>
    </row>
    <row r="150" spans="2:134" ht="12.6" customHeight="1" x14ac:dyDescent="0.25">
      <c r="B150" s="432">
        <f t="shared" ref="B150" si="2665">B147+1</f>
        <v>48</v>
      </c>
      <c r="C150" s="429"/>
      <c r="D150" s="429"/>
      <c r="E150" s="429"/>
      <c r="F150" s="445" t="s">
        <v>212</v>
      </c>
      <c r="G150" s="450"/>
      <c r="H150" s="462" t="str">
        <f t="shared" ref="H150" si="2666">IF($F150="3e)  Skoršia transpozícia  - zavedenie transpozície pred termínom ktorý určuje smernica EÚ. "," ","")</f>
        <v/>
      </c>
      <c r="I150" s="462" t="str">
        <f t="shared" ref="I150" si="2667">IF($F150="3e)  Skoršia transpozícia  - zavedenie transpozície pred termínom ktorý určuje smernica EÚ. ",$H150,"NA")</f>
        <v>NA</v>
      </c>
      <c r="J150" s="494">
        <f>IF(I150&gt;12,1,I150/12)</f>
        <v>1</v>
      </c>
      <c r="K150" s="445"/>
      <c r="L150" s="414"/>
      <c r="M150" s="455">
        <f>IF(L150="N",0,L150)</f>
        <v>0</v>
      </c>
      <c r="N150" s="414" t="s">
        <v>212</v>
      </c>
      <c r="O150" s="414"/>
      <c r="P150" s="414"/>
      <c r="Q150" s="390" t="s">
        <v>36</v>
      </c>
      <c r="R150" s="385">
        <f>VLOOKUP(Q150,vstupy!$B$3:$C$15,2,FALSE)</f>
        <v>0</v>
      </c>
      <c r="S150" s="414"/>
      <c r="T150" s="415"/>
      <c r="U150" s="390" t="s">
        <v>36</v>
      </c>
      <c r="V150" s="385">
        <f>VLOOKUP(U150,vstupy!$B$3:$C$15,2,FALSE)</f>
        <v>0</v>
      </c>
      <c r="W150" s="414"/>
      <c r="X150" s="292" t="s">
        <v>157</v>
      </c>
      <c r="Y150" s="293" t="s">
        <v>152</v>
      </c>
      <c r="Z150" s="294">
        <f>VLOOKUP($X150,vstupy!$B$18:$F$31,MATCH($Y150,vstupy!$B$17:$F$17,0),0)</f>
        <v>0</v>
      </c>
      <c r="AA150" s="295" t="s">
        <v>158</v>
      </c>
      <c r="AB150" s="294">
        <f>VLOOKUP($AA150,vstupy!$B$34:$C$36,2,FALSE)</f>
        <v>0</v>
      </c>
      <c r="AC150" s="294">
        <f t="shared" si="2494"/>
        <v>0</v>
      </c>
      <c r="AD150" s="440" t="s">
        <v>36</v>
      </c>
      <c r="AE150" s="434">
        <f>VLOOKUP(AD150,vstupy!$B$3:$C$15,2,FALSE)</f>
        <v>0</v>
      </c>
      <c r="AF150" s="437" t="str">
        <f>IFERROR(IF(M150=0,"N",O150/L150*J150),0)</f>
        <v>N</v>
      </c>
      <c r="AG150" s="382">
        <f>O150*J150</f>
        <v>0</v>
      </c>
      <c r="AH150" s="394">
        <f t="shared" ref="AH150" si="2668">P150*R150*J150</f>
        <v>0</v>
      </c>
      <c r="AI150" s="381">
        <f t="shared" ref="AI150" si="2669">IFERROR(AH150*M150,0)</f>
        <v>0</v>
      </c>
      <c r="AJ150" s="394" t="str">
        <f t="shared" ref="AJ150:AJ156" si="2670">IFERROR(IF(M150=0,"N",S150/L150*J150),0)</f>
        <v>N</v>
      </c>
      <c r="AK150" s="382">
        <f t="shared" ref="AK150" si="2671">S150*J150</f>
        <v>0</v>
      </c>
      <c r="AL150" s="382">
        <f>T150*V150*J150</f>
        <v>0</v>
      </c>
      <c r="AM150" s="387">
        <f t="shared" ref="AM150" si="2672">IFERROR(AL150*M150,0)</f>
        <v>0</v>
      </c>
      <c r="AN150" s="381">
        <f t="shared" ref="AN150" si="2673">IF(W150&gt;0,IF(AE150&gt;0,($G$5/160)*(W150/60)*AE150*J150,0),IF(AE150&gt;0,($G$5/160)*((AC150+AC151+AC152)/60)*AE150*J150,0))</f>
        <v>0</v>
      </c>
      <c r="AO150" s="384">
        <f>IFERROR(AN150*M150,0)</f>
        <v>0</v>
      </c>
      <c r="AP150" s="358">
        <f t="shared" ref="AP150" si="2674">IF($N150="In (zvyšuje náklady)",AF150,0)</f>
        <v>0</v>
      </c>
      <c r="AQ150" s="356">
        <f t="shared" ref="AQ150" si="2675">IF($N150="In (zvyšuje náklady)",AG150,0)</f>
        <v>0</v>
      </c>
      <c r="AR150" s="356">
        <f t="shared" ref="AR150" si="2676">IF($N150="In (zvyšuje náklady)",AH150,0)</f>
        <v>0</v>
      </c>
      <c r="AS150" s="356">
        <f t="shared" ref="AS150" si="2677">IF($N150="In (zvyšuje náklady)",AI150,0)</f>
        <v>0</v>
      </c>
      <c r="AT150" s="356">
        <f t="shared" ref="AT150" si="2678">IF($N150="In (zvyšuje náklady)",AJ150,0)</f>
        <v>0</v>
      </c>
      <c r="AU150" s="356">
        <f t="shared" ref="AU150" si="2679">IF($N150="In (zvyšuje náklady)",AK150,0)</f>
        <v>0</v>
      </c>
      <c r="AV150" s="356">
        <f t="shared" ref="AV150" si="2680">IF($N150="In (zvyšuje náklady)",AL150,0)</f>
        <v>0</v>
      </c>
      <c r="AW150" s="356">
        <f t="shared" ref="AW150" si="2681">IF($N150="In (zvyšuje náklady)",AM150,0)</f>
        <v>0</v>
      </c>
      <c r="AX150" s="356">
        <f t="shared" ref="AX150" si="2682">IF($N150="In (zvyšuje náklady)",AN150,0)</f>
        <v>0</v>
      </c>
      <c r="AY150" s="356">
        <f t="shared" ref="AY150" si="2683">IF($N150="In (zvyšuje náklady)",AO150,0)</f>
        <v>0</v>
      </c>
      <c r="AZ150" s="356" t="str">
        <f t="shared" ref="AZ150" si="2684">IF($N150="Out (znižuje náklady)",AF150,"0")</f>
        <v>0</v>
      </c>
      <c r="BA150" s="356" t="str">
        <f t="shared" ref="BA150" si="2685">IF($N150="Out (znižuje náklady)",AG150,"0")</f>
        <v>0</v>
      </c>
      <c r="BB150" s="356" t="str">
        <f t="shared" ref="BB150" si="2686">IF($N150="Out (znižuje náklady)",AH150,"0")</f>
        <v>0</v>
      </c>
      <c r="BC150" s="356" t="str">
        <f t="shared" ref="BC150" si="2687">IF($N150="Out (znižuje náklady)",AI150,"0")</f>
        <v>0</v>
      </c>
      <c r="BD150" s="356" t="str">
        <f t="shared" ref="BD150" si="2688">IF($N150="Out (znižuje náklady)",AJ150,"0")</f>
        <v>0</v>
      </c>
      <c r="BE150" s="356" t="str">
        <f t="shared" ref="BE150" si="2689">IF($N150="Out (znižuje náklady)",AK150,"0")</f>
        <v>0</v>
      </c>
      <c r="BF150" s="356" t="str">
        <f t="shared" ref="BF150" si="2690">IF($N150="Out (znižuje náklady)",AL150,"0")</f>
        <v>0</v>
      </c>
      <c r="BG150" s="356" t="str">
        <f t="shared" ref="BG150" si="2691">IF($N150="Out (znižuje náklady)",AM150,"0")</f>
        <v>0</v>
      </c>
      <c r="BH150" s="356" t="str">
        <f t="shared" ref="BH150" si="2692">IF($N150="Out (znižuje náklady)",AN150,"0")</f>
        <v>0</v>
      </c>
      <c r="BI150" s="502" t="str">
        <f t="shared" ref="BI150" si="2693">IF($N150="Out (znižuje náklady)",AO150,"0")</f>
        <v>0</v>
      </c>
      <c r="BJ150" s="355">
        <f>IF(F150=vstupy!$B$47,0,1)</f>
        <v>1</v>
      </c>
      <c r="BK150" s="358">
        <f t="shared" ref="BK150" si="2694">$BJ150*AP150</f>
        <v>0</v>
      </c>
      <c r="BL150" s="356">
        <f t="shared" ref="BL150" si="2695">$BJ150*AQ150</f>
        <v>0</v>
      </c>
      <c r="BM150" s="356">
        <f t="shared" ref="BM150" si="2696">$BJ150*AR150</f>
        <v>0</v>
      </c>
      <c r="BN150" s="356">
        <f t="shared" ref="BN150" si="2697">$BJ150*AS150</f>
        <v>0</v>
      </c>
      <c r="BO150" s="356">
        <f t="shared" ref="BO150" si="2698">$BJ150*AT150</f>
        <v>0</v>
      </c>
      <c r="BP150" s="356">
        <f t="shared" ref="BP150" si="2699">$BJ150*AU150</f>
        <v>0</v>
      </c>
      <c r="BQ150" s="356">
        <f t="shared" ref="BQ150" si="2700">$BJ150*AV150</f>
        <v>0</v>
      </c>
      <c r="BR150" s="356">
        <f t="shared" ref="BR150" si="2701">$BJ150*AW150</f>
        <v>0</v>
      </c>
      <c r="BS150" s="356">
        <f t="shared" ref="BS150" si="2702">$BJ150*AX150</f>
        <v>0</v>
      </c>
      <c r="BT150" s="357">
        <f t="shared" ref="BT150" si="2703">$BJ150*AY150</f>
        <v>0</v>
      </c>
      <c r="BU150" s="358">
        <f t="shared" ref="BU150" si="2704">$BJ150*AZ150</f>
        <v>0</v>
      </c>
      <c r="BV150" s="356">
        <f t="shared" ref="BV150" si="2705">$BJ150*BA150</f>
        <v>0</v>
      </c>
      <c r="BW150" s="356">
        <f t="shared" ref="BW150" si="2706">$BJ150*BB150</f>
        <v>0</v>
      </c>
      <c r="BX150" s="356">
        <f t="shared" ref="BX150" si="2707">$BJ150*BC150</f>
        <v>0</v>
      </c>
      <c r="BY150" s="356">
        <f t="shared" ref="BY150" si="2708">$BJ150*BD150</f>
        <v>0</v>
      </c>
      <c r="BZ150" s="356">
        <f t="shared" ref="BZ150" si="2709">$BJ150*BE150</f>
        <v>0</v>
      </c>
      <c r="CA150" s="356">
        <f t="shared" ref="CA150" si="2710">$BJ150*BF150</f>
        <v>0</v>
      </c>
      <c r="CB150" s="356">
        <f t="shared" ref="CB150" si="2711">$BJ150*BG150</f>
        <v>0</v>
      </c>
      <c r="CC150" s="356">
        <f t="shared" ref="CC150" si="2712">$BJ150*BH150</f>
        <v>0</v>
      </c>
      <c r="CD150" s="357">
        <f t="shared" ref="CD150" si="2713">$BJ150*BI150</f>
        <v>0</v>
      </c>
      <c r="CE150" s="395">
        <f>IF(N150="Nemení sa",1,0)</f>
        <v>0</v>
      </c>
      <c r="CF150" s="358">
        <f>AG150*$CE150</f>
        <v>0</v>
      </c>
      <c r="CG150" s="356">
        <f>AI150*$CE150</f>
        <v>0</v>
      </c>
      <c r="CH150" s="356">
        <f>AK150*$CE150</f>
        <v>0</v>
      </c>
      <c r="CI150" s="356">
        <f>AM150*$CE150</f>
        <v>0</v>
      </c>
      <c r="CJ150" s="357">
        <f>AO150*$CE150</f>
        <v>0</v>
      </c>
      <c r="CK150" s="396">
        <f t="shared" ref="CK150" si="2714">SUM(CF150:CJ152)</f>
        <v>0</v>
      </c>
      <c r="CL150" s="397">
        <f>IF(F150=vstupy!B$42,"1",0)</f>
        <v>0</v>
      </c>
      <c r="CM150" s="358">
        <f t="shared" ref="CM150:CV150" si="2715">IF($CL150="1",AP150,0)</f>
        <v>0</v>
      </c>
      <c r="CN150" s="356">
        <f t="shared" si="2715"/>
        <v>0</v>
      </c>
      <c r="CO150" s="356">
        <f t="shared" si="2715"/>
        <v>0</v>
      </c>
      <c r="CP150" s="356">
        <f t="shared" si="2715"/>
        <v>0</v>
      </c>
      <c r="CQ150" s="356">
        <f t="shared" si="2715"/>
        <v>0</v>
      </c>
      <c r="CR150" s="356">
        <f t="shared" si="2715"/>
        <v>0</v>
      </c>
      <c r="CS150" s="356">
        <f t="shared" si="2715"/>
        <v>0</v>
      </c>
      <c r="CT150" s="356">
        <f t="shared" si="2715"/>
        <v>0</v>
      </c>
      <c r="CU150" s="356">
        <f t="shared" si="2715"/>
        <v>0</v>
      </c>
      <c r="CV150" s="357">
        <f t="shared" si="2715"/>
        <v>0</v>
      </c>
      <c r="CW150" s="355">
        <f>CP150+CT150+CV150</f>
        <v>0</v>
      </c>
      <c r="CX150" s="355">
        <f t="shared" ref="CX150" si="2716">CN150+CR150</f>
        <v>0</v>
      </c>
      <c r="CY150" s="358">
        <f t="shared" ref="CY150:DH150" si="2717">IF($CL150="1",AZ150,0)</f>
        <v>0</v>
      </c>
      <c r="CZ150" s="356">
        <f t="shared" si="2717"/>
        <v>0</v>
      </c>
      <c r="DA150" s="356">
        <f t="shared" si="2717"/>
        <v>0</v>
      </c>
      <c r="DB150" s="356">
        <f t="shared" si="2717"/>
        <v>0</v>
      </c>
      <c r="DC150" s="356">
        <f t="shared" si="2717"/>
        <v>0</v>
      </c>
      <c r="DD150" s="356">
        <f t="shared" si="2717"/>
        <v>0</v>
      </c>
      <c r="DE150" s="356">
        <f t="shared" si="2717"/>
        <v>0</v>
      </c>
      <c r="DF150" s="356">
        <f t="shared" si="2717"/>
        <v>0</v>
      </c>
      <c r="DG150" s="356">
        <f t="shared" si="2717"/>
        <v>0</v>
      </c>
      <c r="DH150" s="357">
        <f t="shared" si="2717"/>
        <v>0</v>
      </c>
      <c r="DI150" s="352">
        <f>DB150+DF150+DH150</f>
        <v>0</v>
      </c>
      <c r="DJ150" s="352">
        <f t="shared" ref="DJ150" si="2718">CZ150+DD150</f>
        <v>0</v>
      </c>
      <c r="DK150" s="393">
        <f>IF(CE150=0,1,0)</f>
        <v>1</v>
      </c>
      <c r="DL150" s="393">
        <f>IFERROR(IF($AF150="N",AH150+AJ150+AL150+AN150,AF150+AH150+AJ150+AL150+AN150),0)*$DK150</f>
        <v>0</v>
      </c>
      <c r="DM150" s="393">
        <f>(AG150+AI150+AK150+AM150+AO150)*$DK150</f>
        <v>0</v>
      </c>
      <c r="DN150" s="393">
        <f>AS150+AW150+AY150-CW150</f>
        <v>0</v>
      </c>
      <c r="DO150" s="393">
        <f>BC150+BG150+BI150-DI150</f>
        <v>0</v>
      </c>
      <c r="DP150" s="393">
        <f>DN150+DO150</f>
        <v>0</v>
      </c>
      <c r="DQ150" s="392" t="str">
        <f>IF(OR(F150=vstupy!B$40,F150=vstupy!B$41,F150=vstupy!B$42,),"0","1")</f>
        <v>0</v>
      </c>
      <c r="DR150" s="358">
        <f>IF($DQ150="1",AQ150,"0")+CF150</f>
        <v>0</v>
      </c>
      <c r="DS150" s="356">
        <f>IF($DQ150="1",AS150,"0")+CG150</f>
        <v>0</v>
      </c>
      <c r="DT150" s="356">
        <f>IF($DQ150="1",AU150,"0")+CH150</f>
        <v>0</v>
      </c>
      <c r="DU150" s="356">
        <f>IF($DQ150="1",AW150,"0")+CI150</f>
        <v>0</v>
      </c>
      <c r="DV150" s="357">
        <f>IF($DQ150="1",AY150,"0")+CJ150</f>
        <v>0</v>
      </c>
      <c r="DW150" s="423">
        <f t="shared" ref="DW150" si="2719">SUM(DR150:DV152)</f>
        <v>0</v>
      </c>
      <c r="DX150" s="358" t="str">
        <f t="shared" ref="DX150" si="2720">IF($DQ150="1",BA150,"0")</f>
        <v>0</v>
      </c>
      <c r="DY150" s="356" t="str">
        <f t="shared" ref="DY150" si="2721">IF($DQ150="1",BC150,"0")</f>
        <v>0</v>
      </c>
      <c r="DZ150" s="356" t="str">
        <f t="shared" ref="DZ150" si="2722">IF($DQ150="1",BE150,"0")</f>
        <v>0</v>
      </c>
      <c r="EA150" s="356" t="str">
        <f>IF($DQ150="1",BG150,"0")</f>
        <v>0</v>
      </c>
      <c r="EB150" s="357" t="str">
        <f>IF($DQ150="1",BI150,"0")</f>
        <v>0</v>
      </c>
      <c r="EC150" s="423">
        <f t="shared" ref="EC150" si="2723">SUM(DX150:EB152)</f>
        <v>0</v>
      </c>
      <c r="ED150" s="424">
        <f>EC150+DW150</f>
        <v>0</v>
      </c>
    </row>
    <row r="151" spans="2:134" ht="12.6" customHeight="1" x14ac:dyDescent="0.25">
      <c r="B151" s="432"/>
      <c r="C151" s="429"/>
      <c r="D151" s="429"/>
      <c r="E151" s="429"/>
      <c r="F151" s="446"/>
      <c r="G151" s="450"/>
      <c r="H151" s="463"/>
      <c r="I151" s="463"/>
      <c r="J151" s="495"/>
      <c r="K151" s="446"/>
      <c r="L151" s="414"/>
      <c r="M151" s="455"/>
      <c r="N151" s="414"/>
      <c r="O151" s="414"/>
      <c r="P151" s="414"/>
      <c r="Q151" s="390"/>
      <c r="R151" s="385"/>
      <c r="S151" s="414"/>
      <c r="T151" s="415"/>
      <c r="U151" s="390"/>
      <c r="V151" s="385"/>
      <c r="W151" s="414"/>
      <c r="X151" s="292" t="s">
        <v>157</v>
      </c>
      <c r="Y151" s="293" t="s">
        <v>152</v>
      </c>
      <c r="Z151" s="294">
        <f>VLOOKUP($X151,vstupy!$B$18:$F$31,MATCH($Y151,vstupy!$B$17:$F$17,0),0)</f>
        <v>0</v>
      </c>
      <c r="AA151" s="295" t="s">
        <v>158</v>
      </c>
      <c r="AB151" s="294">
        <f>VLOOKUP($AA151,vstupy!$B$34:$C$36,2,FALSE)</f>
        <v>0</v>
      </c>
      <c r="AC151" s="294">
        <f t="shared" si="2494"/>
        <v>0</v>
      </c>
      <c r="AD151" s="441"/>
      <c r="AE151" s="435"/>
      <c r="AF151" s="358"/>
      <c r="AG151" s="382"/>
      <c r="AH151" s="382"/>
      <c r="AI151" s="382"/>
      <c r="AJ151" s="382"/>
      <c r="AK151" s="382"/>
      <c r="AL151" s="382"/>
      <c r="AM151" s="389"/>
      <c r="AN151" s="382"/>
      <c r="AO151" s="384"/>
      <c r="AP151" s="358"/>
      <c r="AQ151" s="356"/>
      <c r="AR151" s="356"/>
      <c r="AS151" s="356"/>
      <c r="AT151" s="356"/>
      <c r="AU151" s="356"/>
      <c r="AV151" s="356"/>
      <c r="AW151" s="356"/>
      <c r="AX151" s="356"/>
      <c r="AY151" s="356"/>
      <c r="AZ151" s="356"/>
      <c r="BA151" s="356"/>
      <c r="BB151" s="356"/>
      <c r="BC151" s="356"/>
      <c r="BD151" s="356"/>
      <c r="BE151" s="356"/>
      <c r="BF151" s="356"/>
      <c r="BG151" s="356"/>
      <c r="BH151" s="356"/>
      <c r="BI151" s="502"/>
      <c r="BJ151" s="355"/>
      <c r="BK151" s="358"/>
      <c r="BL151" s="356"/>
      <c r="BM151" s="356"/>
      <c r="BN151" s="356"/>
      <c r="BO151" s="356"/>
      <c r="BP151" s="356"/>
      <c r="BQ151" s="356"/>
      <c r="BR151" s="356"/>
      <c r="BS151" s="356"/>
      <c r="BT151" s="357"/>
      <c r="BU151" s="358"/>
      <c r="BV151" s="356"/>
      <c r="BW151" s="356"/>
      <c r="BX151" s="356"/>
      <c r="BY151" s="356"/>
      <c r="BZ151" s="356"/>
      <c r="CA151" s="356"/>
      <c r="CB151" s="356"/>
      <c r="CC151" s="356"/>
      <c r="CD151" s="357"/>
      <c r="CE151" s="395"/>
      <c r="CF151" s="358"/>
      <c r="CG151" s="356"/>
      <c r="CH151" s="356"/>
      <c r="CI151" s="356"/>
      <c r="CJ151" s="357"/>
      <c r="CK151" s="396"/>
      <c r="CL151" s="398"/>
      <c r="CM151" s="358"/>
      <c r="CN151" s="356"/>
      <c r="CO151" s="356"/>
      <c r="CP151" s="356"/>
      <c r="CQ151" s="356"/>
      <c r="CR151" s="356"/>
      <c r="CS151" s="356"/>
      <c r="CT151" s="356"/>
      <c r="CU151" s="356"/>
      <c r="CV151" s="357"/>
      <c r="CW151" s="355"/>
      <c r="CX151" s="355"/>
      <c r="CY151" s="358"/>
      <c r="CZ151" s="356"/>
      <c r="DA151" s="356"/>
      <c r="DB151" s="356"/>
      <c r="DC151" s="356"/>
      <c r="DD151" s="356"/>
      <c r="DE151" s="356"/>
      <c r="DF151" s="356"/>
      <c r="DG151" s="356"/>
      <c r="DH151" s="357"/>
      <c r="DI151" s="352"/>
      <c r="DJ151" s="352"/>
      <c r="DK151" s="393"/>
      <c r="DL151" s="393"/>
      <c r="DM151" s="393"/>
      <c r="DN151" s="393"/>
      <c r="DO151" s="393"/>
      <c r="DP151" s="393"/>
      <c r="DQ151" s="392"/>
      <c r="DR151" s="358"/>
      <c r="DS151" s="356"/>
      <c r="DT151" s="356"/>
      <c r="DU151" s="356"/>
      <c r="DV151" s="357"/>
      <c r="DW151" s="423"/>
      <c r="DX151" s="358"/>
      <c r="DY151" s="356"/>
      <c r="DZ151" s="356"/>
      <c r="EA151" s="356"/>
      <c r="EB151" s="357"/>
      <c r="EC151" s="423"/>
      <c r="ED151" s="424"/>
    </row>
    <row r="152" spans="2:134" ht="12.6" customHeight="1" x14ac:dyDescent="0.25">
      <c r="B152" s="432"/>
      <c r="C152" s="429"/>
      <c r="D152" s="429"/>
      <c r="E152" s="429"/>
      <c r="F152" s="447"/>
      <c r="G152" s="450"/>
      <c r="H152" s="464"/>
      <c r="I152" s="464"/>
      <c r="J152" s="496"/>
      <c r="K152" s="447"/>
      <c r="L152" s="414"/>
      <c r="M152" s="455"/>
      <c r="N152" s="414"/>
      <c r="O152" s="414"/>
      <c r="P152" s="414"/>
      <c r="Q152" s="390"/>
      <c r="R152" s="385"/>
      <c r="S152" s="414"/>
      <c r="T152" s="415"/>
      <c r="U152" s="390"/>
      <c r="V152" s="385"/>
      <c r="W152" s="414"/>
      <c r="X152" s="292" t="s">
        <v>157</v>
      </c>
      <c r="Y152" s="293" t="s">
        <v>152</v>
      </c>
      <c r="Z152" s="294">
        <f>VLOOKUP($X152,vstupy!$B$18:$F$31,MATCH($Y152,vstupy!$B$17:$F$17,0),0)</f>
        <v>0</v>
      </c>
      <c r="AA152" s="295" t="s">
        <v>158</v>
      </c>
      <c r="AB152" s="294">
        <f>VLOOKUP($AA152,vstupy!$B$34:$C$36,2,FALSE)</f>
        <v>0</v>
      </c>
      <c r="AC152" s="294">
        <f t="shared" si="2494"/>
        <v>0</v>
      </c>
      <c r="AD152" s="442"/>
      <c r="AE152" s="436"/>
      <c r="AF152" s="358"/>
      <c r="AG152" s="382"/>
      <c r="AH152" s="382"/>
      <c r="AI152" s="382"/>
      <c r="AJ152" s="382"/>
      <c r="AK152" s="382"/>
      <c r="AL152" s="382"/>
      <c r="AM152" s="381"/>
      <c r="AN152" s="382"/>
      <c r="AO152" s="384"/>
      <c r="AP152" s="358"/>
      <c r="AQ152" s="356"/>
      <c r="AR152" s="356"/>
      <c r="AS152" s="356"/>
      <c r="AT152" s="356"/>
      <c r="AU152" s="356"/>
      <c r="AV152" s="356"/>
      <c r="AW152" s="356"/>
      <c r="AX152" s="356"/>
      <c r="AY152" s="356"/>
      <c r="AZ152" s="356"/>
      <c r="BA152" s="356"/>
      <c r="BB152" s="356"/>
      <c r="BC152" s="356"/>
      <c r="BD152" s="356"/>
      <c r="BE152" s="356"/>
      <c r="BF152" s="356"/>
      <c r="BG152" s="356"/>
      <c r="BH152" s="356"/>
      <c r="BI152" s="502"/>
      <c r="BJ152" s="355"/>
      <c r="BK152" s="358"/>
      <c r="BL152" s="356"/>
      <c r="BM152" s="356"/>
      <c r="BN152" s="356"/>
      <c r="BO152" s="356"/>
      <c r="BP152" s="356"/>
      <c r="BQ152" s="356"/>
      <c r="BR152" s="356"/>
      <c r="BS152" s="356"/>
      <c r="BT152" s="357"/>
      <c r="BU152" s="358"/>
      <c r="BV152" s="356"/>
      <c r="BW152" s="356"/>
      <c r="BX152" s="356"/>
      <c r="BY152" s="356"/>
      <c r="BZ152" s="356"/>
      <c r="CA152" s="356"/>
      <c r="CB152" s="356"/>
      <c r="CC152" s="356"/>
      <c r="CD152" s="357"/>
      <c r="CE152" s="395"/>
      <c r="CF152" s="358"/>
      <c r="CG152" s="356"/>
      <c r="CH152" s="356"/>
      <c r="CI152" s="356"/>
      <c r="CJ152" s="357"/>
      <c r="CK152" s="396"/>
      <c r="CL152" s="399"/>
      <c r="CM152" s="358"/>
      <c r="CN152" s="356"/>
      <c r="CO152" s="356"/>
      <c r="CP152" s="356"/>
      <c r="CQ152" s="356"/>
      <c r="CR152" s="356"/>
      <c r="CS152" s="356"/>
      <c r="CT152" s="356"/>
      <c r="CU152" s="356"/>
      <c r="CV152" s="357"/>
      <c r="CW152" s="355"/>
      <c r="CX152" s="355"/>
      <c r="CY152" s="358"/>
      <c r="CZ152" s="356"/>
      <c r="DA152" s="356"/>
      <c r="DB152" s="356"/>
      <c r="DC152" s="356"/>
      <c r="DD152" s="356"/>
      <c r="DE152" s="356"/>
      <c r="DF152" s="356"/>
      <c r="DG152" s="356"/>
      <c r="DH152" s="357"/>
      <c r="DI152" s="352"/>
      <c r="DJ152" s="352"/>
      <c r="DK152" s="393"/>
      <c r="DL152" s="393"/>
      <c r="DM152" s="393"/>
      <c r="DN152" s="393"/>
      <c r="DO152" s="393"/>
      <c r="DP152" s="393"/>
      <c r="DQ152" s="392"/>
      <c r="DR152" s="358"/>
      <c r="DS152" s="356"/>
      <c r="DT152" s="356"/>
      <c r="DU152" s="356"/>
      <c r="DV152" s="357"/>
      <c r="DW152" s="423"/>
      <c r="DX152" s="358"/>
      <c r="DY152" s="356"/>
      <c r="DZ152" s="356"/>
      <c r="EA152" s="356"/>
      <c r="EB152" s="357"/>
      <c r="EC152" s="423"/>
      <c r="ED152" s="424"/>
    </row>
    <row r="153" spans="2:134" ht="12.6" customHeight="1" x14ac:dyDescent="0.25">
      <c r="B153" s="433">
        <f t="shared" ref="B153" si="2724">B150+1</f>
        <v>49</v>
      </c>
      <c r="C153" s="428"/>
      <c r="D153" s="428"/>
      <c r="E153" s="428"/>
      <c r="F153" s="457" t="s">
        <v>212</v>
      </c>
      <c r="G153" s="449"/>
      <c r="H153" s="474" t="str">
        <f t="shared" ref="H153" si="2725">IF($F153="3e)  Skoršia transpozícia  - zavedenie transpozície pred termínom ktorý určuje smernica EÚ. "," ","")</f>
        <v/>
      </c>
      <c r="I153" s="474" t="str">
        <f t="shared" ref="I153" si="2726">IF($F153="3e)  Skoršia transpozícia  - zavedenie transpozície pred termínom ktorý určuje smernica EÚ. ",$H153,"NA")</f>
        <v>NA</v>
      </c>
      <c r="J153" s="491">
        <f>IF(I153&gt;12,1,I153/12)</f>
        <v>1</v>
      </c>
      <c r="K153" s="457"/>
      <c r="L153" s="413"/>
      <c r="M153" s="456">
        <f>IF(L153="N",0,L153)</f>
        <v>0</v>
      </c>
      <c r="N153" s="413" t="s">
        <v>212</v>
      </c>
      <c r="O153" s="413"/>
      <c r="P153" s="413"/>
      <c r="Q153" s="391" t="s">
        <v>36</v>
      </c>
      <c r="R153" s="386">
        <f>VLOOKUP(Q153,vstupy!$B$3:$C$15,2,FALSE)</f>
        <v>0</v>
      </c>
      <c r="S153" s="413"/>
      <c r="T153" s="416"/>
      <c r="U153" s="391" t="s">
        <v>36</v>
      </c>
      <c r="V153" s="386">
        <f>VLOOKUP(U153,vstupy!$B$3:$C$15,2,FALSE)</f>
        <v>0</v>
      </c>
      <c r="W153" s="413"/>
      <c r="X153" s="174" t="s">
        <v>157</v>
      </c>
      <c r="Y153" s="188" t="s">
        <v>152</v>
      </c>
      <c r="Z153" s="185">
        <f>VLOOKUP($X153,vstupy!$B$18:$F$31,MATCH($Y153,vstupy!$B$17:$F$17,0),0)</f>
        <v>0</v>
      </c>
      <c r="AA153" s="121" t="s">
        <v>158</v>
      </c>
      <c r="AB153" s="185">
        <f>VLOOKUP($AA153,vstupy!$B$34:$C$36,2,FALSE)</f>
        <v>0</v>
      </c>
      <c r="AC153" s="185">
        <f t="shared" si="2494"/>
        <v>0</v>
      </c>
      <c r="AD153" s="465" t="s">
        <v>36</v>
      </c>
      <c r="AE153" s="434">
        <f>VLOOKUP(AD153,vstupy!$B$3:$C$15,2,FALSE)</f>
        <v>0</v>
      </c>
      <c r="AF153" s="437" t="str">
        <f>IFERROR(IF(M153=0,"N",O153/L153*J153),0)</f>
        <v>N</v>
      </c>
      <c r="AG153" s="382">
        <f>O153*J153</f>
        <v>0</v>
      </c>
      <c r="AH153" s="394">
        <f t="shared" ref="AH153" si="2727">P153*R153*J153</f>
        <v>0</v>
      </c>
      <c r="AI153" s="381">
        <f t="shared" ref="AI153" si="2728">IFERROR(AH153*M153,0)</f>
        <v>0</v>
      </c>
      <c r="AJ153" s="394" t="str">
        <f t="shared" si="2670"/>
        <v>N</v>
      </c>
      <c r="AK153" s="382">
        <f t="shared" ref="AK153" si="2729">S153*J153</f>
        <v>0</v>
      </c>
      <c r="AL153" s="382">
        <f>T153*V153*J153</f>
        <v>0</v>
      </c>
      <c r="AM153" s="387">
        <f t="shared" ref="AM153" si="2730">IFERROR(AL153*M153,0)</f>
        <v>0</v>
      </c>
      <c r="AN153" s="381">
        <f t="shared" ref="AN153" si="2731">IF(W153&gt;0,IF(AE153&gt;0,($G$5/160)*(W153/60)*AE153*J153,0),IF(AE153&gt;0,($G$5/160)*((AC153+AC154+AC155)/60)*AE153*J153,0))</f>
        <v>0</v>
      </c>
      <c r="AO153" s="384">
        <f>IFERROR(AN153*M153,0)</f>
        <v>0</v>
      </c>
      <c r="AP153" s="358">
        <f t="shared" ref="AP153" si="2732">IF($N153="In (zvyšuje náklady)",AF153,0)</f>
        <v>0</v>
      </c>
      <c r="AQ153" s="356">
        <f t="shared" ref="AQ153" si="2733">IF($N153="In (zvyšuje náklady)",AG153,0)</f>
        <v>0</v>
      </c>
      <c r="AR153" s="356">
        <f t="shared" ref="AR153" si="2734">IF($N153="In (zvyšuje náklady)",AH153,0)</f>
        <v>0</v>
      </c>
      <c r="AS153" s="356">
        <f t="shared" ref="AS153" si="2735">IF($N153="In (zvyšuje náklady)",AI153,0)</f>
        <v>0</v>
      </c>
      <c r="AT153" s="356">
        <f t="shared" ref="AT153" si="2736">IF($N153="In (zvyšuje náklady)",AJ153,0)</f>
        <v>0</v>
      </c>
      <c r="AU153" s="356">
        <f t="shared" ref="AU153" si="2737">IF($N153="In (zvyšuje náklady)",AK153,0)</f>
        <v>0</v>
      </c>
      <c r="AV153" s="356">
        <f t="shared" ref="AV153" si="2738">IF($N153="In (zvyšuje náklady)",AL153,0)</f>
        <v>0</v>
      </c>
      <c r="AW153" s="356">
        <f t="shared" ref="AW153" si="2739">IF($N153="In (zvyšuje náklady)",AM153,0)</f>
        <v>0</v>
      </c>
      <c r="AX153" s="356">
        <f t="shared" ref="AX153" si="2740">IF($N153="In (zvyšuje náklady)",AN153,0)</f>
        <v>0</v>
      </c>
      <c r="AY153" s="356">
        <f t="shared" ref="AY153" si="2741">IF($N153="In (zvyšuje náklady)",AO153,0)</f>
        <v>0</v>
      </c>
      <c r="AZ153" s="356" t="str">
        <f t="shared" ref="AZ153" si="2742">IF($N153="Out (znižuje náklady)",AF153,"0")</f>
        <v>0</v>
      </c>
      <c r="BA153" s="356" t="str">
        <f t="shared" ref="BA153" si="2743">IF($N153="Out (znižuje náklady)",AG153,"0")</f>
        <v>0</v>
      </c>
      <c r="BB153" s="356" t="str">
        <f t="shared" ref="BB153" si="2744">IF($N153="Out (znižuje náklady)",AH153,"0")</f>
        <v>0</v>
      </c>
      <c r="BC153" s="356" t="str">
        <f t="shared" ref="BC153" si="2745">IF($N153="Out (znižuje náklady)",AI153,"0")</f>
        <v>0</v>
      </c>
      <c r="BD153" s="356" t="str">
        <f t="shared" ref="BD153" si="2746">IF($N153="Out (znižuje náklady)",AJ153,"0")</f>
        <v>0</v>
      </c>
      <c r="BE153" s="356" t="str">
        <f t="shared" ref="BE153" si="2747">IF($N153="Out (znižuje náklady)",AK153,"0")</f>
        <v>0</v>
      </c>
      <c r="BF153" s="356" t="str">
        <f t="shared" ref="BF153" si="2748">IF($N153="Out (znižuje náklady)",AL153,"0")</f>
        <v>0</v>
      </c>
      <c r="BG153" s="356" t="str">
        <f t="shared" ref="BG153" si="2749">IF($N153="Out (znižuje náklady)",AM153,"0")</f>
        <v>0</v>
      </c>
      <c r="BH153" s="356" t="str">
        <f t="shared" ref="BH153" si="2750">IF($N153="Out (znižuje náklady)",AN153,"0")</f>
        <v>0</v>
      </c>
      <c r="BI153" s="502" t="str">
        <f t="shared" ref="BI153" si="2751">IF($N153="Out (znižuje náklady)",AO153,"0")</f>
        <v>0</v>
      </c>
      <c r="BJ153" s="355">
        <f>IF(F153=vstupy!$B$47,0,1)</f>
        <v>1</v>
      </c>
      <c r="BK153" s="358">
        <f t="shared" ref="BK153" si="2752">$BJ153*AP153</f>
        <v>0</v>
      </c>
      <c r="BL153" s="356">
        <f t="shared" ref="BL153" si="2753">$BJ153*AQ153</f>
        <v>0</v>
      </c>
      <c r="BM153" s="356">
        <f t="shared" ref="BM153" si="2754">$BJ153*AR153</f>
        <v>0</v>
      </c>
      <c r="BN153" s="356">
        <f t="shared" ref="BN153" si="2755">$BJ153*AS153</f>
        <v>0</v>
      </c>
      <c r="BO153" s="356">
        <f t="shared" ref="BO153" si="2756">$BJ153*AT153</f>
        <v>0</v>
      </c>
      <c r="BP153" s="356">
        <f t="shared" ref="BP153" si="2757">$BJ153*AU153</f>
        <v>0</v>
      </c>
      <c r="BQ153" s="356">
        <f t="shared" ref="BQ153" si="2758">$BJ153*AV153</f>
        <v>0</v>
      </c>
      <c r="BR153" s="356">
        <f t="shared" ref="BR153" si="2759">$BJ153*AW153</f>
        <v>0</v>
      </c>
      <c r="BS153" s="356">
        <f t="shared" ref="BS153" si="2760">$BJ153*AX153</f>
        <v>0</v>
      </c>
      <c r="BT153" s="357">
        <f t="shared" ref="BT153" si="2761">$BJ153*AY153</f>
        <v>0</v>
      </c>
      <c r="BU153" s="358">
        <f t="shared" ref="BU153" si="2762">$BJ153*AZ153</f>
        <v>0</v>
      </c>
      <c r="BV153" s="356">
        <f t="shared" ref="BV153" si="2763">$BJ153*BA153</f>
        <v>0</v>
      </c>
      <c r="BW153" s="356">
        <f t="shared" ref="BW153" si="2764">$BJ153*BB153</f>
        <v>0</v>
      </c>
      <c r="BX153" s="356">
        <f t="shared" ref="BX153" si="2765">$BJ153*BC153</f>
        <v>0</v>
      </c>
      <c r="BY153" s="356">
        <f t="shared" ref="BY153" si="2766">$BJ153*BD153</f>
        <v>0</v>
      </c>
      <c r="BZ153" s="356">
        <f t="shared" ref="BZ153" si="2767">$BJ153*BE153</f>
        <v>0</v>
      </c>
      <c r="CA153" s="356">
        <f t="shared" ref="CA153" si="2768">$BJ153*BF153</f>
        <v>0</v>
      </c>
      <c r="CB153" s="356">
        <f t="shared" ref="CB153" si="2769">$BJ153*BG153</f>
        <v>0</v>
      </c>
      <c r="CC153" s="356">
        <f t="shared" ref="CC153" si="2770">$BJ153*BH153</f>
        <v>0</v>
      </c>
      <c r="CD153" s="357">
        <f t="shared" ref="CD153" si="2771">$BJ153*BI153</f>
        <v>0</v>
      </c>
      <c r="CE153" s="395">
        <f>IF(N153="Nemení sa",1,0)</f>
        <v>0</v>
      </c>
      <c r="CF153" s="358">
        <f>AG153*$CE153</f>
        <v>0</v>
      </c>
      <c r="CG153" s="356">
        <f>AI153*$CE153</f>
        <v>0</v>
      </c>
      <c r="CH153" s="356">
        <f>AK153*$CE153</f>
        <v>0</v>
      </c>
      <c r="CI153" s="356">
        <f>AM153*$CE153</f>
        <v>0</v>
      </c>
      <c r="CJ153" s="357">
        <f>AO153*$CE153</f>
        <v>0</v>
      </c>
      <c r="CK153" s="396">
        <f t="shared" ref="CK153" si="2772">SUM(CF153:CJ155)</f>
        <v>0</v>
      </c>
      <c r="CL153" s="397">
        <f>IF(F153=vstupy!B$42,"1",0)</f>
        <v>0</v>
      </c>
      <c r="CM153" s="358">
        <f t="shared" ref="CM153:CV153" si="2773">IF($CL153="1",AP153,0)</f>
        <v>0</v>
      </c>
      <c r="CN153" s="356">
        <f t="shared" si="2773"/>
        <v>0</v>
      </c>
      <c r="CO153" s="356">
        <f t="shared" si="2773"/>
        <v>0</v>
      </c>
      <c r="CP153" s="356">
        <f t="shared" si="2773"/>
        <v>0</v>
      </c>
      <c r="CQ153" s="356">
        <f t="shared" si="2773"/>
        <v>0</v>
      </c>
      <c r="CR153" s="356">
        <f t="shared" si="2773"/>
        <v>0</v>
      </c>
      <c r="CS153" s="356">
        <f t="shared" si="2773"/>
        <v>0</v>
      </c>
      <c r="CT153" s="356">
        <f t="shared" si="2773"/>
        <v>0</v>
      </c>
      <c r="CU153" s="356">
        <f t="shared" si="2773"/>
        <v>0</v>
      </c>
      <c r="CV153" s="357">
        <f t="shared" si="2773"/>
        <v>0</v>
      </c>
      <c r="CW153" s="355">
        <f>CP153+CT153+CV153</f>
        <v>0</v>
      </c>
      <c r="CX153" s="355">
        <f t="shared" ref="CX153" si="2774">CN153+CR153</f>
        <v>0</v>
      </c>
      <c r="CY153" s="358">
        <f t="shared" ref="CY153:DH153" si="2775">IF($CL153="1",AZ153,0)</f>
        <v>0</v>
      </c>
      <c r="CZ153" s="356">
        <f t="shared" si="2775"/>
        <v>0</v>
      </c>
      <c r="DA153" s="356">
        <f t="shared" si="2775"/>
        <v>0</v>
      </c>
      <c r="DB153" s="356">
        <f t="shared" si="2775"/>
        <v>0</v>
      </c>
      <c r="DC153" s="356">
        <f t="shared" si="2775"/>
        <v>0</v>
      </c>
      <c r="DD153" s="356">
        <f t="shared" si="2775"/>
        <v>0</v>
      </c>
      <c r="DE153" s="356">
        <f t="shared" si="2775"/>
        <v>0</v>
      </c>
      <c r="DF153" s="356">
        <f t="shared" si="2775"/>
        <v>0</v>
      </c>
      <c r="DG153" s="356">
        <f t="shared" si="2775"/>
        <v>0</v>
      </c>
      <c r="DH153" s="357">
        <f t="shared" si="2775"/>
        <v>0</v>
      </c>
      <c r="DI153" s="352">
        <f>DB153+DF153+DH153</f>
        <v>0</v>
      </c>
      <c r="DJ153" s="352">
        <f t="shared" ref="DJ153" si="2776">CZ153+DD153</f>
        <v>0</v>
      </c>
      <c r="DK153" s="393">
        <f>IF(CE153=0,1,0)</f>
        <v>1</v>
      </c>
      <c r="DL153" s="393">
        <f>IFERROR(IF($AF153="N",AH153+AJ153+AL153+AN153,AF153+AH153+AJ153+AL153+AN153),0)*$DK153</f>
        <v>0</v>
      </c>
      <c r="DM153" s="393">
        <f>(AG153+AI153+AK153+AM153+AO153)*$DK153</f>
        <v>0</v>
      </c>
      <c r="DN153" s="393">
        <f>AS153+AW153+AY153-CW153</f>
        <v>0</v>
      </c>
      <c r="DO153" s="393">
        <f>BC153+BG153+BI153-DI153</f>
        <v>0</v>
      </c>
      <c r="DP153" s="393">
        <f>DN153+DO153</f>
        <v>0</v>
      </c>
      <c r="DQ153" s="392" t="str">
        <f>IF(OR(F153=vstupy!B$40,F153=vstupy!B$41,F153=vstupy!B$42,),"0","1")</f>
        <v>0</v>
      </c>
      <c r="DR153" s="358">
        <f>IF($DQ153="1",AQ153,"0")+CF153</f>
        <v>0</v>
      </c>
      <c r="DS153" s="356">
        <f>IF($DQ153="1",AS153,"0")+CG153</f>
        <v>0</v>
      </c>
      <c r="DT153" s="356">
        <f>IF($DQ153="1",AU153,"0")+CH153</f>
        <v>0</v>
      </c>
      <c r="DU153" s="356">
        <f>IF($DQ153="1",AW153,"0")+CI153</f>
        <v>0</v>
      </c>
      <c r="DV153" s="357">
        <f>IF($DQ153="1",AY153,"0")+CJ153</f>
        <v>0</v>
      </c>
      <c r="DW153" s="423">
        <f t="shared" ref="DW153" si="2777">SUM(DR153:DV155)</f>
        <v>0</v>
      </c>
      <c r="DX153" s="358" t="str">
        <f t="shared" ref="DX153" si="2778">IF($DQ153="1",BA153,"0")</f>
        <v>0</v>
      </c>
      <c r="DY153" s="356" t="str">
        <f t="shared" ref="DY153" si="2779">IF($DQ153="1",BC153,"0")</f>
        <v>0</v>
      </c>
      <c r="DZ153" s="356" t="str">
        <f t="shared" ref="DZ153" si="2780">IF($DQ153="1",BE153,"0")</f>
        <v>0</v>
      </c>
      <c r="EA153" s="356" t="str">
        <f>IF($DQ153="1",BG153,"0")</f>
        <v>0</v>
      </c>
      <c r="EB153" s="357" t="str">
        <f>IF($DQ153="1",BI153,"0")</f>
        <v>0</v>
      </c>
      <c r="EC153" s="423">
        <f t="shared" ref="EC153" si="2781">SUM(DX153:EB155)</f>
        <v>0</v>
      </c>
      <c r="ED153" s="424">
        <f>EC153+DW153</f>
        <v>0</v>
      </c>
    </row>
    <row r="154" spans="2:134" ht="12.6" customHeight="1" x14ac:dyDescent="0.25">
      <c r="B154" s="433"/>
      <c r="C154" s="428"/>
      <c r="D154" s="428"/>
      <c r="E154" s="428"/>
      <c r="F154" s="458"/>
      <c r="G154" s="449"/>
      <c r="H154" s="475"/>
      <c r="I154" s="475"/>
      <c r="J154" s="492"/>
      <c r="K154" s="458"/>
      <c r="L154" s="413"/>
      <c r="M154" s="456"/>
      <c r="N154" s="413"/>
      <c r="O154" s="413"/>
      <c r="P154" s="413"/>
      <c r="Q154" s="391"/>
      <c r="R154" s="386"/>
      <c r="S154" s="413"/>
      <c r="T154" s="416"/>
      <c r="U154" s="391"/>
      <c r="V154" s="386"/>
      <c r="W154" s="413"/>
      <c r="X154" s="174" t="s">
        <v>157</v>
      </c>
      <c r="Y154" s="188" t="s">
        <v>152</v>
      </c>
      <c r="Z154" s="185">
        <f>VLOOKUP($X154,vstupy!$B$18:$F$31,MATCH($Y154,vstupy!$B$17:$F$17,0),0)</f>
        <v>0</v>
      </c>
      <c r="AA154" s="121" t="s">
        <v>158</v>
      </c>
      <c r="AB154" s="185">
        <f>VLOOKUP($AA154,vstupy!$B$34:$C$36,2,FALSE)</f>
        <v>0</v>
      </c>
      <c r="AC154" s="185">
        <f t="shared" si="2494"/>
        <v>0</v>
      </c>
      <c r="AD154" s="466"/>
      <c r="AE154" s="435"/>
      <c r="AF154" s="358"/>
      <c r="AG154" s="382"/>
      <c r="AH154" s="382"/>
      <c r="AI154" s="382"/>
      <c r="AJ154" s="382"/>
      <c r="AK154" s="382"/>
      <c r="AL154" s="382"/>
      <c r="AM154" s="389"/>
      <c r="AN154" s="382"/>
      <c r="AO154" s="384"/>
      <c r="AP154" s="358"/>
      <c r="AQ154" s="356"/>
      <c r="AR154" s="356"/>
      <c r="AS154" s="356"/>
      <c r="AT154" s="356"/>
      <c r="AU154" s="356"/>
      <c r="AV154" s="356"/>
      <c r="AW154" s="356"/>
      <c r="AX154" s="356"/>
      <c r="AY154" s="356"/>
      <c r="AZ154" s="356"/>
      <c r="BA154" s="356"/>
      <c r="BB154" s="356"/>
      <c r="BC154" s="356"/>
      <c r="BD154" s="356"/>
      <c r="BE154" s="356"/>
      <c r="BF154" s="356"/>
      <c r="BG154" s="356"/>
      <c r="BH154" s="356"/>
      <c r="BI154" s="502"/>
      <c r="BJ154" s="355"/>
      <c r="BK154" s="358"/>
      <c r="BL154" s="356"/>
      <c r="BM154" s="356"/>
      <c r="BN154" s="356"/>
      <c r="BO154" s="356"/>
      <c r="BP154" s="356"/>
      <c r="BQ154" s="356"/>
      <c r="BR154" s="356"/>
      <c r="BS154" s="356"/>
      <c r="BT154" s="357"/>
      <c r="BU154" s="358"/>
      <c r="BV154" s="356"/>
      <c r="BW154" s="356"/>
      <c r="BX154" s="356"/>
      <c r="BY154" s="356"/>
      <c r="BZ154" s="356"/>
      <c r="CA154" s="356"/>
      <c r="CB154" s="356"/>
      <c r="CC154" s="356"/>
      <c r="CD154" s="357"/>
      <c r="CE154" s="395"/>
      <c r="CF154" s="358"/>
      <c r="CG154" s="356"/>
      <c r="CH154" s="356"/>
      <c r="CI154" s="356"/>
      <c r="CJ154" s="357"/>
      <c r="CK154" s="396"/>
      <c r="CL154" s="398"/>
      <c r="CM154" s="358"/>
      <c r="CN154" s="356"/>
      <c r="CO154" s="356"/>
      <c r="CP154" s="356"/>
      <c r="CQ154" s="356"/>
      <c r="CR154" s="356"/>
      <c r="CS154" s="356"/>
      <c r="CT154" s="356"/>
      <c r="CU154" s="356"/>
      <c r="CV154" s="357"/>
      <c r="CW154" s="355"/>
      <c r="CX154" s="355"/>
      <c r="CY154" s="358"/>
      <c r="CZ154" s="356"/>
      <c r="DA154" s="356"/>
      <c r="DB154" s="356"/>
      <c r="DC154" s="356"/>
      <c r="DD154" s="356"/>
      <c r="DE154" s="356"/>
      <c r="DF154" s="356"/>
      <c r="DG154" s="356"/>
      <c r="DH154" s="357"/>
      <c r="DI154" s="352"/>
      <c r="DJ154" s="352"/>
      <c r="DK154" s="393"/>
      <c r="DL154" s="393"/>
      <c r="DM154" s="393"/>
      <c r="DN154" s="393"/>
      <c r="DO154" s="393"/>
      <c r="DP154" s="393"/>
      <c r="DQ154" s="392"/>
      <c r="DR154" s="358"/>
      <c r="DS154" s="356"/>
      <c r="DT154" s="356"/>
      <c r="DU154" s="356"/>
      <c r="DV154" s="357"/>
      <c r="DW154" s="423"/>
      <c r="DX154" s="358"/>
      <c r="DY154" s="356"/>
      <c r="DZ154" s="356"/>
      <c r="EA154" s="356"/>
      <c r="EB154" s="357"/>
      <c r="EC154" s="423"/>
      <c r="ED154" s="424"/>
    </row>
    <row r="155" spans="2:134" ht="12.6" customHeight="1" x14ac:dyDescent="0.25">
      <c r="B155" s="433"/>
      <c r="C155" s="428"/>
      <c r="D155" s="428"/>
      <c r="E155" s="428"/>
      <c r="F155" s="459"/>
      <c r="G155" s="449"/>
      <c r="H155" s="476"/>
      <c r="I155" s="476"/>
      <c r="J155" s="493"/>
      <c r="K155" s="459"/>
      <c r="L155" s="413"/>
      <c r="M155" s="456"/>
      <c r="N155" s="413"/>
      <c r="O155" s="413"/>
      <c r="P155" s="413"/>
      <c r="Q155" s="391"/>
      <c r="R155" s="386"/>
      <c r="S155" s="413"/>
      <c r="T155" s="416"/>
      <c r="U155" s="391"/>
      <c r="V155" s="386"/>
      <c r="W155" s="413"/>
      <c r="X155" s="174" t="s">
        <v>157</v>
      </c>
      <c r="Y155" s="188" t="s">
        <v>152</v>
      </c>
      <c r="Z155" s="185">
        <f>VLOOKUP($X155,vstupy!$B$18:$F$31,MATCH($Y155,vstupy!$B$17:$F$17,0),0)</f>
        <v>0</v>
      </c>
      <c r="AA155" s="121" t="s">
        <v>158</v>
      </c>
      <c r="AB155" s="185">
        <f>VLOOKUP($AA155,vstupy!$B$34:$C$36,2,FALSE)</f>
        <v>0</v>
      </c>
      <c r="AC155" s="185">
        <f t="shared" si="2494"/>
        <v>0</v>
      </c>
      <c r="AD155" s="467"/>
      <c r="AE155" s="436"/>
      <c r="AF155" s="358"/>
      <c r="AG155" s="382"/>
      <c r="AH155" s="382"/>
      <c r="AI155" s="382"/>
      <c r="AJ155" s="382"/>
      <c r="AK155" s="382"/>
      <c r="AL155" s="382"/>
      <c r="AM155" s="381"/>
      <c r="AN155" s="382"/>
      <c r="AO155" s="384"/>
      <c r="AP155" s="358"/>
      <c r="AQ155" s="356"/>
      <c r="AR155" s="356"/>
      <c r="AS155" s="356"/>
      <c r="AT155" s="356"/>
      <c r="AU155" s="356"/>
      <c r="AV155" s="356"/>
      <c r="AW155" s="356"/>
      <c r="AX155" s="356"/>
      <c r="AY155" s="356"/>
      <c r="AZ155" s="356"/>
      <c r="BA155" s="356"/>
      <c r="BB155" s="356"/>
      <c r="BC155" s="356"/>
      <c r="BD155" s="356"/>
      <c r="BE155" s="356"/>
      <c r="BF155" s="356"/>
      <c r="BG155" s="356"/>
      <c r="BH155" s="356"/>
      <c r="BI155" s="502"/>
      <c r="BJ155" s="355"/>
      <c r="BK155" s="358"/>
      <c r="BL155" s="356"/>
      <c r="BM155" s="356"/>
      <c r="BN155" s="356"/>
      <c r="BO155" s="356"/>
      <c r="BP155" s="356"/>
      <c r="BQ155" s="356"/>
      <c r="BR155" s="356"/>
      <c r="BS155" s="356"/>
      <c r="BT155" s="357"/>
      <c r="BU155" s="358"/>
      <c r="BV155" s="356"/>
      <c r="BW155" s="356"/>
      <c r="BX155" s="356"/>
      <c r="BY155" s="356"/>
      <c r="BZ155" s="356"/>
      <c r="CA155" s="356"/>
      <c r="CB155" s="356"/>
      <c r="CC155" s="356"/>
      <c r="CD155" s="357"/>
      <c r="CE155" s="395"/>
      <c r="CF155" s="358"/>
      <c r="CG155" s="356"/>
      <c r="CH155" s="356"/>
      <c r="CI155" s="356"/>
      <c r="CJ155" s="357"/>
      <c r="CK155" s="396"/>
      <c r="CL155" s="399"/>
      <c r="CM155" s="358"/>
      <c r="CN155" s="356"/>
      <c r="CO155" s="356"/>
      <c r="CP155" s="356"/>
      <c r="CQ155" s="356"/>
      <c r="CR155" s="356"/>
      <c r="CS155" s="356"/>
      <c r="CT155" s="356"/>
      <c r="CU155" s="356"/>
      <c r="CV155" s="357"/>
      <c r="CW155" s="355"/>
      <c r="CX155" s="355"/>
      <c r="CY155" s="358"/>
      <c r="CZ155" s="356"/>
      <c r="DA155" s="356"/>
      <c r="DB155" s="356"/>
      <c r="DC155" s="356"/>
      <c r="DD155" s="356"/>
      <c r="DE155" s="356"/>
      <c r="DF155" s="356"/>
      <c r="DG155" s="356"/>
      <c r="DH155" s="357"/>
      <c r="DI155" s="352"/>
      <c r="DJ155" s="352"/>
      <c r="DK155" s="393"/>
      <c r="DL155" s="393"/>
      <c r="DM155" s="393"/>
      <c r="DN155" s="393"/>
      <c r="DO155" s="393"/>
      <c r="DP155" s="393"/>
      <c r="DQ155" s="392"/>
      <c r="DR155" s="358"/>
      <c r="DS155" s="356"/>
      <c r="DT155" s="356"/>
      <c r="DU155" s="356"/>
      <c r="DV155" s="357"/>
      <c r="DW155" s="423"/>
      <c r="DX155" s="358"/>
      <c r="DY155" s="356"/>
      <c r="DZ155" s="356"/>
      <c r="EA155" s="356"/>
      <c r="EB155" s="357"/>
      <c r="EC155" s="423"/>
      <c r="ED155" s="424"/>
    </row>
    <row r="156" spans="2:134" ht="12.6" customHeight="1" x14ac:dyDescent="0.25">
      <c r="B156" s="432">
        <f t="shared" ref="B156" si="2782">B153+1</f>
        <v>50</v>
      </c>
      <c r="C156" s="429"/>
      <c r="D156" s="429"/>
      <c r="E156" s="429"/>
      <c r="F156" s="445" t="s">
        <v>212</v>
      </c>
      <c r="G156" s="450"/>
      <c r="H156" s="462" t="str">
        <f t="shared" ref="H156" si="2783">IF($F156="3e)  Skoršia transpozícia  - zavedenie transpozície pred termínom ktorý určuje smernica EÚ. "," ","")</f>
        <v/>
      </c>
      <c r="I156" s="462" t="str">
        <f t="shared" ref="I156" si="2784">IF($F156="3e)  Skoršia transpozícia  - zavedenie transpozície pred termínom ktorý určuje smernica EÚ. ",$H156,"NA")</f>
        <v>NA</v>
      </c>
      <c r="J156" s="494">
        <f>IF(I156&gt;12,1,I156/12)</f>
        <v>1</v>
      </c>
      <c r="K156" s="445"/>
      <c r="L156" s="414"/>
      <c r="M156" s="455">
        <f>IF(L156="N",0,L156)</f>
        <v>0</v>
      </c>
      <c r="N156" s="414" t="s">
        <v>212</v>
      </c>
      <c r="O156" s="414"/>
      <c r="P156" s="414"/>
      <c r="Q156" s="390" t="s">
        <v>36</v>
      </c>
      <c r="R156" s="385">
        <f>VLOOKUP(Q156,vstupy!$B$3:$C$15,2,FALSE)</f>
        <v>0</v>
      </c>
      <c r="S156" s="414"/>
      <c r="T156" s="415"/>
      <c r="U156" s="390" t="s">
        <v>36</v>
      </c>
      <c r="V156" s="385">
        <f>VLOOKUP(U156,vstupy!$B$3:$C$15,2,FALSE)</f>
        <v>0</v>
      </c>
      <c r="W156" s="414"/>
      <c r="X156" s="292" t="s">
        <v>157</v>
      </c>
      <c r="Y156" s="293" t="s">
        <v>152</v>
      </c>
      <c r="Z156" s="294">
        <f>VLOOKUP($X156,vstupy!$B$18:$F$31,MATCH($Y156,vstupy!$B$17:$F$17,0),0)</f>
        <v>0</v>
      </c>
      <c r="AA156" s="295" t="s">
        <v>158</v>
      </c>
      <c r="AB156" s="294">
        <f>VLOOKUP($AA156,vstupy!$B$34:$C$36,2,FALSE)</f>
        <v>0</v>
      </c>
      <c r="AC156" s="294">
        <f t="shared" si="2494"/>
        <v>0</v>
      </c>
      <c r="AD156" s="440" t="s">
        <v>36</v>
      </c>
      <c r="AE156" s="434">
        <f>VLOOKUP(AD156,vstupy!$B$3:$C$15,2,FALSE)</f>
        <v>0</v>
      </c>
      <c r="AF156" s="437" t="str">
        <f>IFERROR(IF(M156=0,"N",O156/L156*J156),0)</f>
        <v>N</v>
      </c>
      <c r="AG156" s="382">
        <f>O156*J156</f>
        <v>0</v>
      </c>
      <c r="AH156" s="394">
        <f t="shared" ref="AH156" si="2785">P156*R156*J156</f>
        <v>0</v>
      </c>
      <c r="AI156" s="381">
        <f t="shared" ref="AI156" si="2786">IFERROR(AH156*M156,0)</f>
        <v>0</v>
      </c>
      <c r="AJ156" s="394" t="str">
        <f t="shared" si="2670"/>
        <v>N</v>
      </c>
      <c r="AK156" s="382">
        <f t="shared" ref="AK156" si="2787">S156*J156</f>
        <v>0</v>
      </c>
      <c r="AL156" s="382">
        <f>T156*V156*J156</f>
        <v>0</v>
      </c>
      <c r="AM156" s="387">
        <f t="shared" ref="AM156" si="2788">IFERROR(AL156*M156,0)</f>
        <v>0</v>
      </c>
      <c r="AN156" s="381">
        <f t="shared" ref="AN156" si="2789">IF(W156&gt;0,IF(AE156&gt;0,($G$5/160)*(W156/60)*AE156*J156,0),IF(AE156&gt;0,($G$5/160)*((AC156+AC157+AC158)/60)*AE156*J156,0))</f>
        <v>0</v>
      </c>
      <c r="AO156" s="384">
        <f>IFERROR(AN156*M156,0)</f>
        <v>0</v>
      </c>
      <c r="AP156" s="358">
        <f t="shared" ref="AP156" si="2790">IF($N156="In (zvyšuje náklady)",AF156,0)</f>
        <v>0</v>
      </c>
      <c r="AQ156" s="356">
        <f t="shared" ref="AQ156" si="2791">IF($N156="In (zvyšuje náklady)",AG156,0)</f>
        <v>0</v>
      </c>
      <c r="AR156" s="356">
        <f t="shared" ref="AR156" si="2792">IF($N156="In (zvyšuje náklady)",AH156,0)</f>
        <v>0</v>
      </c>
      <c r="AS156" s="356">
        <f t="shared" ref="AS156" si="2793">IF($N156="In (zvyšuje náklady)",AI156,0)</f>
        <v>0</v>
      </c>
      <c r="AT156" s="356">
        <f t="shared" ref="AT156" si="2794">IF($N156="In (zvyšuje náklady)",AJ156,0)</f>
        <v>0</v>
      </c>
      <c r="AU156" s="356">
        <f t="shared" ref="AU156" si="2795">IF($N156="In (zvyšuje náklady)",AK156,0)</f>
        <v>0</v>
      </c>
      <c r="AV156" s="356">
        <f t="shared" ref="AV156" si="2796">IF($N156="In (zvyšuje náklady)",AL156,0)</f>
        <v>0</v>
      </c>
      <c r="AW156" s="356">
        <f t="shared" ref="AW156" si="2797">IF($N156="In (zvyšuje náklady)",AM156,0)</f>
        <v>0</v>
      </c>
      <c r="AX156" s="356">
        <f t="shared" ref="AX156" si="2798">IF($N156="In (zvyšuje náklady)",AN156,0)</f>
        <v>0</v>
      </c>
      <c r="AY156" s="356">
        <f t="shared" ref="AY156" si="2799">IF($N156="In (zvyšuje náklady)",AO156,0)</f>
        <v>0</v>
      </c>
      <c r="AZ156" s="356" t="str">
        <f t="shared" ref="AZ156" si="2800">IF($N156="Out (znižuje náklady)",AF156,"0")</f>
        <v>0</v>
      </c>
      <c r="BA156" s="356" t="str">
        <f t="shared" ref="BA156" si="2801">IF($N156="Out (znižuje náklady)",AG156,"0")</f>
        <v>0</v>
      </c>
      <c r="BB156" s="356" t="str">
        <f t="shared" ref="BB156" si="2802">IF($N156="Out (znižuje náklady)",AH156,"0")</f>
        <v>0</v>
      </c>
      <c r="BC156" s="356" t="str">
        <f t="shared" ref="BC156" si="2803">IF($N156="Out (znižuje náklady)",AI156,"0")</f>
        <v>0</v>
      </c>
      <c r="BD156" s="356" t="str">
        <f t="shared" ref="BD156" si="2804">IF($N156="Out (znižuje náklady)",AJ156,"0")</f>
        <v>0</v>
      </c>
      <c r="BE156" s="356" t="str">
        <f t="shared" ref="BE156" si="2805">IF($N156="Out (znižuje náklady)",AK156,"0")</f>
        <v>0</v>
      </c>
      <c r="BF156" s="356" t="str">
        <f t="shared" ref="BF156" si="2806">IF($N156="Out (znižuje náklady)",AL156,"0")</f>
        <v>0</v>
      </c>
      <c r="BG156" s="356" t="str">
        <f t="shared" ref="BG156" si="2807">IF($N156="Out (znižuje náklady)",AM156,"0")</f>
        <v>0</v>
      </c>
      <c r="BH156" s="356" t="str">
        <f t="shared" ref="BH156" si="2808">IF($N156="Out (znižuje náklady)",AN156,"0")</f>
        <v>0</v>
      </c>
      <c r="BI156" s="502" t="str">
        <f t="shared" ref="BI156" si="2809">IF($N156="Out (znižuje náklady)",AO156,"0")</f>
        <v>0</v>
      </c>
      <c r="BJ156" s="355">
        <f>IF(F156=vstupy!$B$47,0,1)</f>
        <v>1</v>
      </c>
      <c r="BK156" s="358">
        <f t="shared" ref="BK156" si="2810">$BJ156*AP156</f>
        <v>0</v>
      </c>
      <c r="BL156" s="356">
        <f t="shared" ref="BL156" si="2811">$BJ156*AQ156</f>
        <v>0</v>
      </c>
      <c r="BM156" s="356">
        <f t="shared" ref="BM156" si="2812">$BJ156*AR156</f>
        <v>0</v>
      </c>
      <c r="BN156" s="356">
        <f t="shared" ref="BN156" si="2813">$BJ156*AS156</f>
        <v>0</v>
      </c>
      <c r="BO156" s="356">
        <f t="shared" ref="BO156" si="2814">$BJ156*AT156</f>
        <v>0</v>
      </c>
      <c r="BP156" s="356">
        <f t="shared" ref="BP156" si="2815">$BJ156*AU156</f>
        <v>0</v>
      </c>
      <c r="BQ156" s="356">
        <f t="shared" ref="BQ156" si="2816">$BJ156*AV156</f>
        <v>0</v>
      </c>
      <c r="BR156" s="356">
        <f t="shared" ref="BR156" si="2817">$BJ156*AW156</f>
        <v>0</v>
      </c>
      <c r="BS156" s="356">
        <f t="shared" ref="BS156" si="2818">$BJ156*AX156</f>
        <v>0</v>
      </c>
      <c r="BT156" s="357">
        <f t="shared" ref="BT156" si="2819">$BJ156*AY156</f>
        <v>0</v>
      </c>
      <c r="BU156" s="358">
        <f t="shared" ref="BU156" si="2820">$BJ156*AZ156</f>
        <v>0</v>
      </c>
      <c r="BV156" s="356">
        <f t="shared" ref="BV156" si="2821">$BJ156*BA156</f>
        <v>0</v>
      </c>
      <c r="BW156" s="356">
        <f t="shared" ref="BW156" si="2822">$BJ156*BB156</f>
        <v>0</v>
      </c>
      <c r="BX156" s="356">
        <f t="shared" ref="BX156" si="2823">$BJ156*BC156</f>
        <v>0</v>
      </c>
      <c r="BY156" s="356">
        <f t="shared" ref="BY156" si="2824">$BJ156*BD156</f>
        <v>0</v>
      </c>
      <c r="BZ156" s="356">
        <f t="shared" ref="BZ156" si="2825">$BJ156*BE156</f>
        <v>0</v>
      </c>
      <c r="CA156" s="356">
        <f t="shared" ref="CA156" si="2826">$BJ156*BF156</f>
        <v>0</v>
      </c>
      <c r="CB156" s="356">
        <f t="shared" ref="CB156" si="2827">$BJ156*BG156</f>
        <v>0</v>
      </c>
      <c r="CC156" s="356">
        <f t="shared" ref="CC156" si="2828">$BJ156*BH156</f>
        <v>0</v>
      </c>
      <c r="CD156" s="357">
        <f t="shared" ref="CD156" si="2829">$BJ156*BI156</f>
        <v>0</v>
      </c>
      <c r="CE156" s="395">
        <f>IF(N156="Nemení sa",1,0)</f>
        <v>0</v>
      </c>
      <c r="CF156" s="358">
        <f>AG156*$CE156</f>
        <v>0</v>
      </c>
      <c r="CG156" s="356">
        <f>AI156*$CE156</f>
        <v>0</v>
      </c>
      <c r="CH156" s="356">
        <f>AK156*$CE156</f>
        <v>0</v>
      </c>
      <c r="CI156" s="356">
        <f>AM156*$CE156</f>
        <v>0</v>
      </c>
      <c r="CJ156" s="357">
        <f>AO156*$CE156</f>
        <v>0</v>
      </c>
      <c r="CK156" s="396">
        <f t="shared" ref="CK156" si="2830">SUM(CF156:CJ158)</f>
        <v>0</v>
      </c>
      <c r="CL156" s="397">
        <f>IF(F156=vstupy!B$42,"1",0)</f>
        <v>0</v>
      </c>
      <c r="CM156" s="358">
        <f t="shared" ref="CM156:CV156" si="2831">IF($CL156="1",AP156,0)</f>
        <v>0</v>
      </c>
      <c r="CN156" s="356">
        <f t="shared" si="2831"/>
        <v>0</v>
      </c>
      <c r="CO156" s="356">
        <f t="shared" si="2831"/>
        <v>0</v>
      </c>
      <c r="CP156" s="356">
        <f t="shared" si="2831"/>
        <v>0</v>
      </c>
      <c r="CQ156" s="356">
        <f t="shared" si="2831"/>
        <v>0</v>
      </c>
      <c r="CR156" s="356">
        <f t="shared" si="2831"/>
        <v>0</v>
      </c>
      <c r="CS156" s="356">
        <f t="shared" si="2831"/>
        <v>0</v>
      </c>
      <c r="CT156" s="356">
        <f t="shared" si="2831"/>
        <v>0</v>
      </c>
      <c r="CU156" s="356">
        <f t="shared" si="2831"/>
        <v>0</v>
      </c>
      <c r="CV156" s="357">
        <f t="shared" si="2831"/>
        <v>0</v>
      </c>
      <c r="CW156" s="355">
        <f>CP156+CT156+CV156</f>
        <v>0</v>
      </c>
      <c r="CX156" s="355">
        <f t="shared" ref="CX156" si="2832">CN156+CR156</f>
        <v>0</v>
      </c>
      <c r="CY156" s="358">
        <f t="shared" ref="CY156:DH156" si="2833">IF($CL156="1",AZ156,0)</f>
        <v>0</v>
      </c>
      <c r="CZ156" s="356">
        <f t="shared" si="2833"/>
        <v>0</v>
      </c>
      <c r="DA156" s="356">
        <f t="shared" si="2833"/>
        <v>0</v>
      </c>
      <c r="DB156" s="356">
        <f t="shared" si="2833"/>
        <v>0</v>
      </c>
      <c r="DC156" s="356">
        <f t="shared" si="2833"/>
        <v>0</v>
      </c>
      <c r="DD156" s="356">
        <f t="shared" si="2833"/>
        <v>0</v>
      </c>
      <c r="DE156" s="356">
        <f t="shared" si="2833"/>
        <v>0</v>
      </c>
      <c r="DF156" s="356">
        <f t="shared" si="2833"/>
        <v>0</v>
      </c>
      <c r="DG156" s="356">
        <f t="shared" si="2833"/>
        <v>0</v>
      </c>
      <c r="DH156" s="357">
        <f t="shared" si="2833"/>
        <v>0</v>
      </c>
      <c r="DI156" s="352">
        <f>DB156+DF156+DH156</f>
        <v>0</v>
      </c>
      <c r="DJ156" s="352">
        <f t="shared" ref="DJ156" si="2834">CZ156+DD156</f>
        <v>0</v>
      </c>
      <c r="DK156" s="393">
        <f>IF(CE156=0,1,0)</f>
        <v>1</v>
      </c>
      <c r="DL156" s="393">
        <f>IFERROR(IF($AF156="N",AH156+AJ156+AL156+AN156,AF156+AH156+AJ156+AL156+AN156),0)*$DK156</f>
        <v>0</v>
      </c>
      <c r="DM156" s="393">
        <f>(AG156+AI156+AK156+AM156+AO156)*$DK156</f>
        <v>0</v>
      </c>
      <c r="DN156" s="393">
        <f>AS156+AW156+AY156-CW156</f>
        <v>0</v>
      </c>
      <c r="DO156" s="393">
        <f>BC156+BG156+BI156-DI156</f>
        <v>0</v>
      </c>
      <c r="DP156" s="393">
        <f>DN156+DO156</f>
        <v>0</v>
      </c>
      <c r="DQ156" s="392" t="str">
        <f>IF(OR(F156=vstupy!B$40,F156=vstupy!B$41,F156=vstupy!B$42,),"0","1")</f>
        <v>0</v>
      </c>
      <c r="DR156" s="358">
        <f>IF($DQ156="1",AQ156,"0")+CF156</f>
        <v>0</v>
      </c>
      <c r="DS156" s="356">
        <f>IF($DQ156="1",AS156,"0")+CG156</f>
        <v>0</v>
      </c>
      <c r="DT156" s="356">
        <f>IF($DQ156="1",AU156,"0")+CH156</f>
        <v>0</v>
      </c>
      <c r="DU156" s="356">
        <f>IF($DQ156="1",AW156,"0")+CI156</f>
        <v>0</v>
      </c>
      <c r="DV156" s="357">
        <f>IF($DQ156="1",AY156,"0")+CJ156</f>
        <v>0</v>
      </c>
      <c r="DW156" s="423">
        <f t="shared" ref="DW156" si="2835">SUM(DR156:DV158)</f>
        <v>0</v>
      </c>
      <c r="DX156" s="358" t="str">
        <f t="shared" ref="DX156" si="2836">IF($DQ156="1",BA156,"0")</f>
        <v>0</v>
      </c>
      <c r="DY156" s="356" t="str">
        <f t="shared" ref="DY156" si="2837">IF($DQ156="1",BC156,"0")</f>
        <v>0</v>
      </c>
      <c r="DZ156" s="356" t="str">
        <f t="shared" ref="DZ156" si="2838">IF($DQ156="1",BE156,"0")</f>
        <v>0</v>
      </c>
      <c r="EA156" s="356" t="str">
        <f>IF($DQ156="1",BG156,"0")</f>
        <v>0</v>
      </c>
      <c r="EB156" s="357" t="str">
        <f>IF($DQ156="1",BI156,"0")</f>
        <v>0</v>
      </c>
      <c r="EC156" s="423">
        <f>SUM(DX156:EB158)</f>
        <v>0</v>
      </c>
      <c r="ED156" s="424">
        <f>EC156+DW156</f>
        <v>0</v>
      </c>
    </row>
    <row r="157" spans="2:134" ht="12.6" customHeight="1" x14ac:dyDescent="0.25">
      <c r="B157" s="432"/>
      <c r="C157" s="429"/>
      <c r="D157" s="429"/>
      <c r="E157" s="429"/>
      <c r="F157" s="446"/>
      <c r="G157" s="450"/>
      <c r="H157" s="463"/>
      <c r="I157" s="463"/>
      <c r="J157" s="495"/>
      <c r="K157" s="446"/>
      <c r="L157" s="414"/>
      <c r="M157" s="455"/>
      <c r="N157" s="414"/>
      <c r="O157" s="414"/>
      <c r="P157" s="414"/>
      <c r="Q157" s="390"/>
      <c r="R157" s="385"/>
      <c r="S157" s="414"/>
      <c r="T157" s="415"/>
      <c r="U157" s="390"/>
      <c r="V157" s="385"/>
      <c r="W157" s="414"/>
      <c r="X157" s="292" t="s">
        <v>157</v>
      </c>
      <c r="Y157" s="293" t="s">
        <v>152</v>
      </c>
      <c r="Z157" s="294">
        <f>VLOOKUP($X157,vstupy!$B$18:$F$31,MATCH($Y157,vstupy!$B$17:$F$17,0),0)</f>
        <v>0</v>
      </c>
      <c r="AA157" s="295" t="s">
        <v>158</v>
      </c>
      <c r="AB157" s="294">
        <f>VLOOKUP($AA157,vstupy!$B$34:$C$36,2,FALSE)</f>
        <v>0</v>
      </c>
      <c r="AC157" s="294">
        <f t="shared" si="2494"/>
        <v>0</v>
      </c>
      <c r="AD157" s="441"/>
      <c r="AE157" s="435"/>
      <c r="AF157" s="358"/>
      <c r="AG157" s="382"/>
      <c r="AH157" s="382"/>
      <c r="AI157" s="382"/>
      <c r="AJ157" s="382"/>
      <c r="AK157" s="382"/>
      <c r="AL157" s="382"/>
      <c r="AM157" s="389"/>
      <c r="AN157" s="382"/>
      <c r="AO157" s="384"/>
      <c r="AP157" s="358"/>
      <c r="AQ157" s="356"/>
      <c r="AR157" s="356"/>
      <c r="AS157" s="356"/>
      <c r="AT157" s="356"/>
      <c r="AU157" s="356"/>
      <c r="AV157" s="356"/>
      <c r="AW157" s="356"/>
      <c r="AX157" s="356"/>
      <c r="AY157" s="356"/>
      <c r="AZ157" s="356"/>
      <c r="BA157" s="356"/>
      <c r="BB157" s="356"/>
      <c r="BC157" s="356"/>
      <c r="BD157" s="356"/>
      <c r="BE157" s="356"/>
      <c r="BF157" s="356"/>
      <c r="BG157" s="356"/>
      <c r="BH157" s="356"/>
      <c r="BI157" s="502"/>
      <c r="BJ157" s="355"/>
      <c r="BK157" s="358"/>
      <c r="BL157" s="356"/>
      <c r="BM157" s="356"/>
      <c r="BN157" s="356"/>
      <c r="BO157" s="356"/>
      <c r="BP157" s="356"/>
      <c r="BQ157" s="356"/>
      <c r="BR157" s="356"/>
      <c r="BS157" s="356"/>
      <c r="BT157" s="357"/>
      <c r="BU157" s="358"/>
      <c r="BV157" s="356"/>
      <c r="BW157" s="356"/>
      <c r="BX157" s="356"/>
      <c r="BY157" s="356"/>
      <c r="BZ157" s="356"/>
      <c r="CA157" s="356"/>
      <c r="CB157" s="356"/>
      <c r="CC157" s="356"/>
      <c r="CD157" s="357"/>
      <c r="CE157" s="395"/>
      <c r="CF157" s="358"/>
      <c r="CG157" s="356"/>
      <c r="CH157" s="356"/>
      <c r="CI157" s="356"/>
      <c r="CJ157" s="357"/>
      <c r="CK157" s="396"/>
      <c r="CL157" s="398"/>
      <c r="CM157" s="358"/>
      <c r="CN157" s="356"/>
      <c r="CO157" s="356"/>
      <c r="CP157" s="356"/>
      <c r="CQ157" s="356"/>
      <c r="CR157" s="356"/>
      <c r="CS157" s="356"/>
      <c r="CT157" s="356"/>
      <c r="CU157" s="356"/>
      <c r="CV157" s="357"/>
      <c r="CW157" s="355"/>
      <c r="CX157" s="355"/>
      <c r="CY157" s="358"/>
      <c r="CZ157" s="356"/>
      <c r="DA157" s="356"/>
      <c r="DB157" s="356"/>
      <c r="DC157" s="356"/>
      <c r="DD157" s="356"/>
      <c r="DE157" s="356"/>
      <c r="DF157" s="356"/>
      <c r="DG157" s="356"/>
      <c r="DH157" s="357"/>
      <c r="DI157" s="352"/>
      <c r="DJ157" s="352"/>
      <c r="DK157" s="393"/>
      <c r="DL157" s="393"/>
      <c r="DM157" s="393"/>
      <c r="DN157" s="393"/>
      <c r="DO157" s="393"/>
      <c r="DP157" s="393"/>
      <c r="DQ157" s="392"/>
      <c r="DR157" s="358"/>
      <c r="DS157" s="356"/>
      <c r="DT157" s="356"/>
      <c r="DU157" s="356"/>
      <c r="DV157" s="357"/>
      <c r="DW157" s="423"/>
      <c r="DX157" s="358"/>
      <c r="DY157" s="356"/>
      <c r="DZ157" s="356"/>
      <c r="EA157" s="356"/>
      <c r="EB157" s="357"/>
      <c r="EC157" s="423"/>
      <c r="ED157" s="424"/>
    </row>
    <row r="158" spans="2:134" ht="12.6" customHeight="1" thickBot="1" x14ac:dyDescent="0.3">
      <c r="B158" s="432"/>
      <c r="C158" s="429"/>
      <c r="D158" s="429"/>
      <c r="E158" s="429"/>
      <c r="F158" s="447"/>
      <c r="G158" s="450"/>
      <c r="H158" s="464"/>
      <c r="I158" s="464"/>
      <c r="J158" s="496"/>
      <c r="K158" s="447"/>
      <c r="L158" s="414"/>
      <c r="M158" s="455"/>
      <c r="N158" s="414"/>
      <c r="O158" s="414"/>
      <c r="P158" s="414"/>
      <c r="Q158" s="390"/>
      <c r="R158" s="385"/>
      <c r="S158" s="414"/>
      <c r="T158" s="415"/>
      <c r="U158" s="390"/>
      <c r="V158" s="385"/>
      <c r="W158" s="414"/>
      <c r="X158" s="292" t="s">
        <v>157</v>
      </c>
      <c r="Y158" s="293" t="s">
        <v>152</v>
      </c>
      <c r="Z158" s="294">
        <f>VLOOKUP($X158,vstupy!$B$18:$F$31,MATCH($Y158,vstupy!$B$17:$F$17,0),0)</f>
        <v>0</v>
      </c>
      <c r="AA158" s="295" t="s">
        <v>158</v>
      </c>
      <c r="AB158" s="294">
        <f>VLOOKUP($AA158,vstupy!$B$34:$C$36,2,FALSE)</f>
        <v>0</v>
      </c>
      <c r="AC158" s="294">
        <f t="shared" si="2494"/>
        <v>0</v>
      </c>
      <c r="AD158" s="442"/>
      <c r="AE158" s="436"/>
      <c r="AF158" s="500"/>
      <c r="AG158" s="499"/>
      <c r="AH158" s="499"/>
      <c r="AI158" s="382"/>
      <c r="AJ158" s="499"/>
      <c r="AK158" s="499"/>
      <c r="AL158" s="499"/>
      <c r="AM158" s="381"/>
      <c r="AN158" s="382"/>
      <c r="AO158" s="501"/>
      <c r="AP158" s="358"/>
      <c r="AQ158" s="356"/>
      <c r="AR158" s="356"/>
      <c r="AS158" s="356"/>
      <c r="AT158" s="356"/>
      <c r="AU158" s="356"/>
      <c r="AV158" s="356"/>
      <c r="AW158" s="356"/>
      <c r="AX158" s="356"/>
      <c r="AY158" s="356"/>
      <c r="AZ158" s="356"/>
      <c r="BA158" s="356"/>
      <c r="BB158" s="356"/>
      <c r="BC158" s="356"/>
      <c r="BD158" s="356"/>
      <c r="BE158" s="356"/>
      <c r="BF158" s="356"/>
      <c r="BG158" s="356"/>
      <c r="BH158" s="356"/>
      <c r="BI158" s="502"/>
      <c r="BJ158" s="355"/>
      <c r="BK158" s="358"/>
      <c r="BL158" s="356"/>
      <c r="BM158" s="356"/>
      <c r="BN158" s="356"/>
      <c r="BO158" s="356"/>
      <c r="BP158" s="356"/>
      <c r="BQ158" s="356"/>
      <c r="BR158" s="356"/>
      <c r="BS158" s="356"/>
      <c r="BT158" s="357"/>
      <c r="BU158" s="358"/>
      <c r="BV158" s="356"/>
      <c r="BW158" s="356"/>
      <c r="BX158" s="356"/>
      <c r="BY158" s="356"/>
      <c r="BZ158" s="356"/>
      <c r="CA158" s="356"/>
      <c r="CB158" s="356"/>
      <c r="CC158" s="356"/>
      <c r="CD158" s="357"/>
      <c r="CE158" s="395"/>
      <c r="CF158" s="358"/>
      <c r="CG158" s="356"/>
      <c r="CH158" s="356"/>
      <c r="CI158" s="356"/>
      <c r="CJ158" s="357"/>
      <c r="CK158" s="396"/>
      <c r="CL158" s="399"/>
      <c r="CM158" s="358"/>
      <c r="CN158" s="356"/>
      <c r="CO158" s="356"/>
      <c r="CP158" s="356"/>
      <c r="CQ158" s="356"/>
      <c r="CR158" s="356"/>
      <c r="CS158" s="356"/>
      <c r="CT158" s="356"/>
      <c r="CU158" s="356"/>
      <c r="CV158" s="357"/>
      <c r="CW158" s="355"/>
      <c r="CX158" s="355"/>
      <c r="CY158" s="358"/>
      <c r="CZ158" s="356"/>
      <c r="DA158" s="356"/>
      <c r="DB158" s="356"/>
      <c r="DC158" s="356"/>
      <c r="DD158" s="356"/>
      <c r="DE158" s="356"/>
      <c r="DF158" s="356"/>
      <c r="DG158" s="356"/>
      <c r="DH158" s="357"/>
      <c r="DI158" s="352"/>
      <c r="DJ158" s="352"/>
      <c r="DK158" s="393"/>
      <c r="DL158" s="393"/>
      <c r="DM158" s="393"/>
      <c r="DN158" s="393"/>
      <c r="DO158" s="393"/>
      <c r="DP158" s="393"/>
      <c r="DQ158" s="392"/>
      <c r="DR158" s="358"/>
      <c r="DS158" s="356"/>
      <c r="DT158" s="356"/>
      <c r="DU158" s="356"/>
      <c r="DV158" s="357"/>
      <c r="DW158" s="423"/>
      <c r="DX158" s="358"/>
      <c r="DY158" s="356"/>
      <c r="DZ158" s="356"/>
      <c r="EA158" s="356"/>
      <c r="EB158" s="357"/>
      <c r="EC158" s="423"/>
      <c r="ED158" s="424"/>
    </row>
    <row r="159" spans="2:134" ht="12.6" customHeight="1" x14ac:dyDescent="0.25">
      <c r="B159" s="433">
        <f t="shared" ref="B159" si="2839">B156+1</f>
        <v>51</v>
      </c>
      <c r="C159" s="428"/>
      <c r="D159" s="428"/>
      <c r="E159" s="428"/>
      <c r="F159" s="457" t="s">
        <v>212</v>
      </c>
      <c r="G159" s="449"/>
      <c r="H159" s="474" t="str">
        <f t="shared" ref="H159" si="2840">IF($F159="3e)  Skoršia transpozícia  - zavedenie transpozície pred termínom ktorý určuje smernica EÚ. "," ","")</f>
        <v/>
      </c>
      <c r="I159" s="474" t="str">
        <f t="shared" ref="I159" si="2841">IF($F159="3e)  Skoršia transpozícia  - zavedenie transpozície pred termínom ktorý určuje smernica EÚ. ",$H159,"NA")</f>
        <v>NA</v>
      </c>
      <c r="J159" s="491">
        <f>IF(I159&gt;12,1,I159/12)</f>
        <v>1</v>
      </c>
      <c r="K159" s="457"/>
      <c r="L159" s="413"/>
      <c r="M159" s="456">
        <f>IF(L159="N",0,L159)</f>
        <v>0</v>
      </c>
      <c r="N159" s="413" t="s">
        <v>212</v>
      </c>
      <c r="O159" s="413"/>
      <c r="P159" s="413"/>
      <c r="Q159" s="391" t="s">
        <v>36</v>
      </c>
      <c r="R159" s="386">
        <f>VLOOKUP(Q159,vstupy!$B$3:$C$15,2,FALSE)</f>
        <v>0</v>
      </c>
      <c r="S159" s="413"/>
      <c r="T159" s="416"/>
      <c r="U159" s="391" t="s">
        <v>36</v>
      </c>
      <c r="V159" s="386">
        <f>VLOOKUP(U159,vstupy!$B$3:$C$15,2,FALSE)</f>
        <v>0</v>
      </c>
      <c r="W159" s="413"/>
      <c r="X159" s="174" t="s">
        <v>157</v>
      </c>
      <c r="Y159" s="188" t="s">
        <v>152</v>
      </c>
      <c r="Z159" s="185">
        <f>VLOOKUP($X159,vstupy!$B$18:$F$31,MATCH($Y159,vstupy!$B$17:$F$17,0),0)</f>
        <v>0</v>
      </c>
      <c r="AA159" s="121" t="s">
        <v>158</v>
      </c>
      <c r="AB159" s="185">
        <f>VLOOKUP($AA159,vstupy!$B$34:$C$36,2,FALSE)</f>
        <v>0</v>
      </c>
      <c r="AC159" s="185">
        <f t="shared" si="2494"/>
        <v>0</v>
      </c>
      <c r="AD159" s="465" t="s">
        <v>36</v>
      </c>
      <c r="AE159" s="434">
        <f>VLOOKUP(AD159,vstupy!$B$3:$C$15,2,FALSE)</f>
        <v>0</v>
      </c>
      <c r="AF159" s="437" t="str">
        <f>IFERROR(IF(M159=0,"N",O159/L159*J159),0)</f>
        <v>N</v>
      </c>
      <c r="AG159" s="382">
        <f>O159*J159</f>
        <v>0</v>
      </c>
      <c r="AH159" s="394">
        <f t="shared" ref="AH159" si="2842">P159*R159*J159</f>
        <v>0</v>
      </c>
      <c r="AI159" s="381">
        <f t="shared" ref="AI159" si="2843">IFERROR(AH159*M159,0)</f>
        <v>0</v>
      </c>
      <c r="AJ159" s="394" t="str">
        <f t="shared" ref="AJ159" si="2844">IFERROR(IF(M159=0,"N",S159/L159*J159),0)</f>
        <v>N</v>
      </c>
      <c r="AK159" s="382">
        <f t="shared" ref="AK159" si="2845">S159*J159</f>
        <v>0</v>
      </c>
      <c r="AL159" s="382">
        <f>T159*V159*J159</f>
        <v>0</v>
      </c>
      <c r="AM159" s="387">
        <f t="shared" ref="AM159" si="2846">IFERROR(AL159*M159,0)</f>
        <v>0</v>
      </c>
      <c r="AN159" s="381">
        <f t="shared" ref="AN159" si="2847">IF(W159&gt;0,IF(AE159&gt;0,($G$5/160)*(W159/60)*AE159*J159,0),IF(AE159&gt;0,($G$5/160)*((AC159+AC160+AC161)/60)*AE159*J159,0))</f>
        <v>0</v>
      </c>
      <c r="AO159" s="384">
        <f>IFERROR(AN159*M159,0)</f>
        <v>0</v>
      </c>
      <c r="AP159" s="358">
        <f t="shared" ref="AP159" si="2848">IF($N159="In (zvyšuje náklady)",AF159,0)</f>
        <v>0</v>
      </c>
      <c r="AQ159" s="356">
        <f t="shared" ref="AQ159" si="2849">IF($N159="In (zvyšuje náklady)",AG159,0)</f>
        <v>0</v>
      </c>
      <c r="AR159" s="356">
        <f t="shared" ref="AR159" si="2850">IF($N159="In (zvyšuje náklady)",AH159,0)</f>
        <v>0</v>
      </c>
      <c r="AS159" s="356">
        <f t="shared" ref="AS159" si="2851">IF($N159="In (zvyšuje náklady)",AI159,0)</f>
        <v>0</v>
      </c>
      <c r="AT159" s="356">
        <f t="shared" ref="AT159" si="2852">IF($N159="In (zvyšuje náklady)",AJ159,0)</f>
        <v>0</v>
      </c>
      <c r="AU159" s="356">
        <f t="shared" ref="AU159" si="2853">IF($N159="In (zvyšuje náklady)",AK159,0)</f>
        <v>0</v>
      </c>
      <c r="AV159" s="356">
        <f t="shared" ref="AV159" si="2854">IF($N159="In (zvyšuje náklady)",AL159,0)</f>
        <v>0</v>
      </c>
      <c r="AW159" s="356">
        <f t="shared" ref="AW159" si="2855">IF($N159="In (zvyšuje náklady)",AM159,0)</f>
        <v>0</v>
      </c>
      <c r="AX159" s="356">
        <f t="shared" ref="AX159" si="2856">IF($N159="In (zvyšuje náklady)",AN159,0)</f>
        <v>0</v>
      </c>
      <c r="AY159" s="356">
        <f t="shared" ref="AY159" si="2857">IF($N159="In (zvyšuje náklady)",AO159,0)</f>
        <v>0</v>
      </c>
      <c r="AZ159" s="356" t="str">
        <f t="shared" ref="AZ159" si="2858">IF($N159="Out (znižuje náklady)",AF159,"0")</f>
        <v>0</v>
      </c>
      <c r="BA159" s="356" t="str">
        <f t="shared" ref="BA159" si="2859">IF($N159="Out (znižuje náklady)",AG159,"0")</f>
        <v>0</v>
      </c>
      <c r="BB159" s="356" t="str">
        <f t="shared" ref="BB159" si="2860">IF($N159="Out (znižuje náklady)",AH159,"0")</f>
        <v>0</v>
      </c>
      <c r="BC159" s="356" t="str">
        <f t="shared" ref="BC159" si="2861">IF($N159="Out (znižuje náklady)",AI159,"0")</f>
        <v>0</v>
      </c>
      <c r="BD159" s="356" t="str">
        <f t="shared" ref="BD159" si="2862">IF($N159="Out (znižuje náklady)",AJ159,"0")</f>
        <v>0</v>
      </c>
      <c r="BE159" s="356" t="str">
        <f t="shared" ref="BE159" si="2863">IF($N159="Out (znižuje náklady)",AK159,"0")</f>
        <v>0</v>
      </c>
      <c r="BF159" s="356" t="str">
        <f t="shared" ref="BF159" si="2864">IF($N159="Out (znižuje náklady)",AL159,"0")</f>
        <v>0</v>
      </c>
      <c r="BG159" s="356" t="str">
        <f t="shared" ref="BG159" si="2865">IF($N159="Out (znižuje náklady)",AM159,"0")</f>
        <v>0</v>
      </c>
      <c r="BH159" s="356" t="str">
        <f t="shared" ref="BH159" si="2866">IF($N159="Out (znižuje náklady)",AN159,"0")</f>
        <v>0</v>
      </c>
      <c r="BI159" s="502" t="str">
        <f t="shared" ref="BI159" si="2867">IF($N159="Out (znižuje náklady)",AO159,"0")</f>
        <v>0</v>
      </c>
      <c r="BJ159" s="355">
        <f>IF(F159=vstupy!$B$47,0,1)</f>
        <v>1</v>
      </c>
      <c r="BK159" s="358">
        <f t="shared" ref="BK159" si="2868">$BJ159*AP159</f>
        <v>0</v>
      </c>
      <c r="BL159" s="356">
        <f t="shared" ref="BL159" si="2869">$BJ159*AQ159</f>
        <v>0</v>
      </c>
      <c r="BM159" s="356">
        <f t="shared" ref="BM159" si="2870">$BJ159*AR159</f>
        <v>0</v>
      </c>
      <c r="BN159" s="356">
        <f t="shared" ref="BN159" si="2871">$BJ159*AS159</f>
        <v>0</v>
      </c>
      <c r="BO159" s="356">
        <f t="shared" ref="BO159" si="2872">$BJ159*AT159</f>
        <v>0</v>
      </c>
      <c r="BP159" s="356">
        <f t="shared" ref="BP159" si="2873">$BJ159*AU159</f>
        <v>0</v>
      </c>
      <c r="BQ159" s="356">
        <f t="shared" ref="BQ159" si="2874">$BJ159*AV159</f>
        <v>0</v>
      </c>
      <c r="BR159" s="356">
        <f t="shared" ref="BR159" si="2875">$BJ159*AW159</f>
        <v>0</v>
      </c>
      <c r="BS159" s="356">
        <f t="shared" ref="BS159" si="2876">$BJ159*AX159</f>
        <v>0</v>
      </c>
      <c r="BT159" s="357">
        <f t="shared" ref="BT159" si="2877">$BJ159*AY159</f>
        <v>0</v>
      </c>
      <c r="BU159" s="358">
        <f t="shared" ref="BU159" si="2878">$BJ159*AZ159</f>
        <v>0</v>
      </c>
      <c r="BV159" s="356">
        <f t="shared" ref="BV159" si="2879">$BJ159*BA159</f>
        <v>0</v>
      </c>
      <c r="BW159" s="356">
        <f t="shared" ref="BW159" si="2880">$BJ159*BB159</f>
        <v>0</v>
      </c>
      <c r="BX159" s="356">
        <f t="shared" ref="BX159" si="2881">$BJ159*BC159</f>
        <v>0</v>
      </c>
      <c r="BY159" s="356">
        <f t="shared" ref="BY159" si="2882">$BJ159*BD159</f>
        <v>0</v>
      </c>
      <c r="BZ159" s="356">
        <f t="shared" ref="BZ159" si="2883">$BJ159*BE159</f>
        <v>0</v>
      </c>
      <c r="CA159" s="356">
        <f t="shared" ref="CA159" si="2884">$BJ159*BF159</f>
        <v>0</v>
      </c>
      <c r="CB159" s="356">
        <f t="shared" ref="CB159" si="2885">$BJ159*BG159</f>
        <v>0</v>
      </c>
      <c r="CC159" s="356">
        <f t="shared" ref="CC159" si="2886">$BJ159*BH159</f>
        <v>0</v>
      </c>
      <c r="CD159" s="357">
        <f t="shared" ref="CD159" si="2887">$BJ159*BI159</f>
        <v>0</v>
      </c>
      <c r="CE159" s="395">
        <f>IF(N159="Nemení sa",1,0)</f>
        <v>0</v>
      </c>
      <c r="CF159" s="358">
        <f>AG159*$CE159</f>
        <v>0</v>
      </c>
      <c r="CG159" s="356">
        <f>AI159*$CE159</f>
        <v>0</v>
      </c>
      <c r="CH159" s="356">
        <f>AK159*$CE159</f>
        <v>0</v>
      </c>
      <c r="CI159" s="356">
        <f>AM159*$CE159</f>
        <v>0</v>
      </c>
      <c r="CJ159" s="357">
        <f>AO159*$CE159</f>
        <v>0</v>
      </c>
      <c r="CK159" s="396">
        <f t="shared" ref="CK159" si="2888">SUM(CF159:CJ161)</f>
        <v>0</v>
      </c>
      <c r="CL159" s="397">
        <f>IF(F159=vstupy!B$42,"1",0)</f>
        <v>0</v>
      </c>
      <c r="CM159" s="358">
        <f t="shared" ref="CM159" si="2889">IF($CL159="1",AP159,0)</f>
        <v>0</v>
      </c>
      <c r="CN159" s="356">
        <f t="shared" ref="CN159" si="2890">IF($CL159="1",AQ159,0)</f>
        <v>0</v>
      </c>
      <c r="CO159" s="356">
        <f t="shared" ref="CO159" si="2891">IF($CL159="1",AR159,0)</f>
        <v>0</v>
      </c>
      <c r="CP159" s="356">
        <f t="shared" ref="CP159" si="2892">IF($CL159="1",AS159,0)</f>
        <v>0</v>
      </c>
      <c r="CQ159" s="356">
        <f t="shared" ref="CQ159" si="2893">IF($CL159="1",AT159,0)</f>
        <v>0</v>
      </c>
      <c r="CR159" s="356">
        <f t="shared" ref="CR159" si="2894">IF($CL159="1",AU159,0)</f>
        <v>0</v>
      </c>
      <c r="CS159" s="356">
        <f t="shared" ref="CS159" si="2895">IF($CL159="1",AV159,0)</f>
        <v>0</v>
      </c>
      <c r="CT159" s="356">
        <f t="shared" ref="CT159" si="2896">IF($CL159="1",AW159,0)</f>
        <v>0</v>
      </c>
      <c r="CU159" s="356">
        <f t="shared" ref="CU159" si="2897">IF($CL159="1",AX159,0)</f>
        <v>0</v>
      </c>
      <c r="CV159" s="357">
        <f t="shared" ref="CV159" si="2898">IF($CL159="1",AY159,0)</f>
        <v>0</v>
      </c>
      <c r="CW159" s="355">
        <f>CP159+CT159+CV159</f>
        <v>0</v>
      </c>
      <c r="CX159" s="355">
        <f t="shared" ref="CX159" si="2899">CN159+CR159</f>
        <v>0</v>
      </c>
      <c r="CY159" s="358">
        <f t="shared" ref="CY159" si="2900">IF($CL159="1",AZ159,0)</f>
        <v>0</v>
      </c>
      <c r="CZ159" s="356">
        <f t="shared" ref="CZ159" si="2901">IF($CL159="1",BA159,0)</f>
        <v>0</v>
      </c>
      <c r="DA159" s="356">
        <f t="shared" ref="DA159" si="2902">IF($CL159="1",BB159,0)</f>
        <v>0</v>
      </c>
      <c r="DB159" s="356">
        <f t="shared" ref="DB159" si="2903">IF($CL159="1",BC159,0)</f>
        <v>0</v>
      </c>
      <c r="DC159" s="356">
        <f t="shared" ref="DC159" si="2904">IF($CL159="1",BD159,0)</f>
        <v>0</v>
      </c>
      <c r="DD159" s="356">
        <f t="shared" ref="DD159" si="2905">IF($CL159="1",BE159,0)</f>
        <v>0</v>
      </c>
      <c r="DE159" s="356">
        <f t="shared" ref="DE159" si="2906">IF($CL159="1",BF159,0)</f>
        <v>0</v>
      </c>
      <c r="DF159" s="356">
        <f t="shared" ref="DF159" si="2907">IF($CL159="1",BG159,0)</f>
        <v>0</v>
      </c>
      <c r="DG159" s="356">
        <f t="shared" ref="DG159" si="2908">IF($CL159="1",BH159,0)</f>
        <v>0</v>
      </c>
      <c r="DH159" s="357">
        <f t="shared" ref="DH159" si="2909">IF($CL159="1",BI159,0)</f>
        <v>0</v>
      </c>
      <c r="DI159" s="352">
        <f>DB159+DF159+DH159</f>
        <v>0</v>
      </c>
      <c r="DJ159" s="352">
        <f t="shared" ref="DJ159" si="2910">CZ159+DD159</f>
        <v>0</v>
      </c>
      <c r="DK159" s="393">
        <f>IF(CE159=0,1,0)</f>
        <v>1</v>
      </c>
      <c r="DL159" s="393">
        <f>IFERROR(IF($AF159="N",AH159+AJ159+AL159+AN159,AF159+AH159+AJ159+AL159+AN159),0)*$DK159</f>
        <v>0</v>
      </c>
      <c r="DM159" s="393">
        <f>(AG159+AI159+AK159+AM159+AO159)*$DK159</f>
        <v>0</v>
      </c>
      <c r="DN159" s="393">
        <f>AS159+AW159+AY159-CW159</f>
        <v>0</v>
      </c>
      <c r="DO159" s="393">
        <f>BC159+BG159+BI159-DI159</f>
        <v>0</v>
      </c>
      <c r="DP159" s="393">
        <f>DN159+DO159</f>
        <v>0</v>
      </c>
      <c r="DQ159" s="392" t="str">
        <f>IF(OR(F159=vstupy!B$40,F159=vstupy!B$41,F159=vstupy!B$42,),"0","1")</f>
        <v>0</v>
      </c>
      <c r="DR159" s="358">
        <f>IF($DQ159="1",AQ159,"0")+CF159</f>
        <v>0</v>
      </c>
      <c r="DS159" s="356">
        <f>IF($DQ159="1",AS159,"0")+CG159</f>
        <v>0</v>
      </c>
      <c r="DT159" s="356">
        <f>IF($DQ159="1",AU159,"0")+CH159</f>
        <v>0</v>
      </c>
      <c r="DU159" s="356">
        <f>IF($DQ159="1",AW159,"0")+CI159</f>
        <v>0</v>
      </c>
      <c r="DV159" s="357">
        <f>IF($DQ159="1",AY159,"0")+CJ159</f>
        <v>0</v>
      </c>
      <c r="DW159" s="423">
        <f t="shared" ref="DW159" si="2911">SUM(DR159:DV161)</f>
        <v>0</v>
      </c>
      <c r="DX159" s="358" t="str">
        <f t="shared" ref="DX159" si="2912">IF($DQ159="1",BA159,"0")</f>
        <v>0</v>
      </c>
      <c r="DY159" s="356" t="str">
        <f t="shared" ref="DY159" si="2913">IF($DQ159="1",BC159,"0")</f>
        <v>0</v>
      </c>
      <c r="DZ159" s="356" t="str">
        <f t="shared" ref="DZ159" si="2914">IF($DQ159="1",BE159,"0")</f>
        <v>0</v>
      </c>
      <c r="EA159" s="356" t="str">
        <f>IF($DQ159="1",BG159,"0")</f>
        <v>0</v>
      </c>
      <c r="EB159" s="357" t="str">
        <f>IF($DQ159="1",BI159,"0")</f>
        <v>0</v>
      </c>
      <c r="EC159" s="423">
        <f t="shared" ref="EC159" si="2915">SUM(DX159:EB161)</f>
        <v>0</v>
      </c>
      <c r="ED159" s="424">
        <f>EC159+DW159</f>
        <v>0</v>
      </c>
    </row>
    <row r="160" spans="2:134" ht="12.6" customHeight="1" x14ac:dyDescent="0.25">
      <c r="B160" s="433"/>
      <c r="C160" s="428"/>
      <c r="D160" s="428"/>
      <c r="E160" s="428"/>
      <c r="F160" s="458"/>
      <c r="G160" s="449"/>
      <c r="H160" s="475"/>
      <c r="I160" s="475"/>
      <c r="J160" s="492"/>
      <c r="K160" s="458"/>
      <c r="L160" s="413"/>
      <c r="M160" s="456"/>
      <c r="N160" s="413"/>
      <c r="O160" s="413"/>
      <c r="P160" s="413"/>
      <c r="Q160" s="391"/>
      <c r="R160" s="386"/>
      <c r="S160" s="413"/>
      <c r="T160" s="416"/>
      <c r="U160" s="391"/>
      <c r="V160" s="386"/>
      <c r="W160" s="413"/>
      <c r="X160" s="174" t="s">
        <v>157</v>
      </c>
      <c r="Y160" s="188" t="s">
        <v>152</v>
      </c>
      <c r="Z160" s="185">
        <f>VLOOKUP($X160,vstupy!$B$18:$F$31,MATCH($Y160,vstupy!$B$17:$F$17,0),0)</f>
        <v>0</v>
      </c>
      <c r="AA160" s="121" t="s">
        <v>158</v>
      </c>
      <c r="AB160" s="185">
        <f>VLOOKUP($AA160,vstupy!$B$34:$C$36,2,FALSE)</f>
        <v>0</v>
      </c>
      <c r="AC160" s="185">
        <f t="shared" si="2494"/>
        <v>0</v>
      </c>
      <c r="AD160" s="466"/>
      <c r="AE160" s="435"/>
      <c r="AF160" s="358"/>
      <c r="AG160" s="382"/>
      <c r="AH160" s="382"/>
      <c r="AI160" s="382"/>
      <c r="AJ160" s="382"/>
      <c r="AK160" s="382"/>
      <c r="AL160" s="382"/>
      <c r="AM160" s="389"/>
      <c r="AN160" s="382"/>
      <c r="AO160" s="384"/>
      <c r="AP160" s="358"/>
      <c r="AQ160" s="356"/>
      <c r="AR160" s="356"/>
      <c r="AS160" s="356"/>
      <c r="AT160" s="356"/>
      <c r="AU160" s="356"/>
      <c r="AV160" s="356"/>
      <c r="AW160" s="356"/>
      <c r="AX160" s="356"/>
      <c r="AY160" s="356"/>
      <c r="AZ160" s="356"/>
      <c r="BA160" s="356"/>
      <c r="BB160" s="356"/>
      <c r="BC160" s="356"/>
      <c r="BD160" s="356"/>
      <c r="BE160" s="356"/>
      <c r="BF160" s="356"/>
      <c r="BG160" s="356"/>
      <c r="BH160" s="356"/>
      <c r="BI160" s="502"/>
      <c r="BJ160" s="355"/>
      <c r="BK160" s="358"/>
      <c r="BL160" s="356"/>
      <c r="BM160" s="356"/>
      <c r="BN160" s="356"/>
      <c r="BO160" s="356"/>
      <c r="BP160" s="356"/>
      <c r="BQ160" s="356"/>
      <c r="BR160" s="356"/>
      <c r="BS160" s="356"/>
      <c r="BT160" s="357"/>
      <c r="BU160" s="358"/>
      <c r="BV160" s="356"/>
      <c r="BW160" s="356"/>
      <c r="BX160" s="356"/>
      <c r="BY160" s="356"/>
      <c r="BZ160" s="356"/>
      <c r="CA160" s="356"/>
      <c r="CB160" s="356"/>
      <c r="CC160" s="356"/>
      <c r="CD160" s="357"/>
      <c r="CE160" s="395"/>
      <c r="CF160" s="358"/>
      <c r="CG160" s="356"/>
      <c r="CH160" s="356"/>
      <c r="CI160" s="356"/>
      <c r="CJ160" s="357"/>
      <c r="CK160" s="396"/>
      <c r="CL160" s="398"/>
      <c r="CM160" s="358"/>
      <c r="CN160" s="356"/>
      <c r="CO160" s="356"/>
      <c r="CP160" s="356"/>
      <c r="CQ160" s="356"/>
      <c r="CR160" s="356"/>
      <c r="CS160" s="356"/>
      <c r="CT160" s="356"/>
      <c r="CU160" s="356"/>
      <c r="CV160" s="357"/>
      <c r="CW160" s="355"/>
      <c r="CX160" s="355"/>
      <c r="CY160" s="358"/>
      <c r="CZ160" s="356"/>
      <c r="DA160" s="356"/>
      <c r="DB160" s="356"/>
      <c r="DC160" s="356"/>
      <c r="DD160" s="356"/>
      <c r="DE160" s="356"/>
      <c r="DF160" s="356"/>
      <c r="DG160" s="356"/>
      <c r="DH160" s="357"/>
      <c r="DI160" s="352"/>
      <c r="DJ160" s="352"/>
      <c r="DK160" s="393"/>
      <c r="DL160" s="393"/>
      <c r="DM160" s="393"/>
      <c r="DN160" s="393"/>
      <c r="DO160" s="393"/>
      <c r="DP160" s="393"/>
      <c r="DQ160" s="392"/>
      <c r="DR160" s="358"/>
      <c r="DS160" s="356"/>
      <c r="DT160" s="356"/>
      <c r="DU160" s="356"/>
      <c r="DV160" s="357"/>
      <c r="DW160" s="423"/>
      <c r="DX160" s="358"/>
      <c r="DY160" s="356"/>
      <c r="DZ160" s="356"/>
      <c r="EA160" s="356"/>
      <c r="EB160" s="357"/>
      <c r="EC160" s="423"/>
      <c r="ED160" s="424"/>
    </row>
    <row r="161" spans="2:134" ht="12.6" customHeight="1" x14ac:dyDescent="0.25">
      <c r="B161" s="433"/>
      <c r="C161" s="428"/>
      <c r="D161" s="428"/>
      <c r="E161" s="428"/>
      <c r="F161" s="459"/>
      <c r="G161" s="449"/>
      <c r="H161" s="476"/>
      <c r="I161" s="476"/>
      <c r="J161" s="493"/>
      <c r="K161" s="459"/>
      <c r="L161" s="413"/>
      <c r="M161" s="456"/>
      <c r="N161" s="413"/>
      <c r="O161" s="413"/>
      <c r="P161" s="413"/>
      <c r="Q161" s="391"/>
      <c r="R161" s="386"/>
      <c r="S161" s="413"/>
      <c r="T161" s="416"/>
      <c r="U161" s="391"/>
      <c r="V161" s="386"/>
      <c r="W161" s="413"/>
      <c r="X161" s="174" t="s">
        <v>157</v>
      </c>
      <c r="Y161" s="188" t="s">
        <v>152</v>
      </c>
      <c r="Z161" s="185">
        <f>VLOOKUP($X161,vstupy!$B$18:$F$31,MATCH($Y161,vstupy!$B$17:$F$17,0),0)</f>
        <v>0</v>
      </c>
      <c r="AA161" s="121" t="s">
        <v>158</v>
      </c>
      <c r="AB161" s="185">
        <f>VLOOKUP($AA161,vstupy!$B$34:$C$36,2,FALSE)</f>
        <v>0</v>
      </c>
      <c r="AC161" s="185">
        <f t="shared" si="2494"/>
        <v>0</v>
      </c>
      <c r="AD161" s="467"/>
      <c r="AE161" s="436"/>
      <c r="AF161" s="358"/>
      <c r="AG161" s="382"/>
      <c r="AH161" s="382"/>
      <c r="AI161" s="382"/>
      <c r="AJ161" s="382"/>
      <c r="AK161" s="382"/>
      <c r="AL161" s="382"/>
      <c r="AM161" s="381"/>
      <c r="AN161" s="382"/>
      <c r="AO161" s="384"/>
      <c r="AP161" s="358"/>
      <c r="AQ161" s="356"/>
      <c r="AR161" s="356"/>
      <c r="AS161" s="356"/>
      <c r="AT161" s="356"/>
      <c r="AU161" s="356"/>
      <c r="AV161" s="356"/>
      <c r="AW161" s="356"/>
      <c r="AX161" s="356"/>
      <c r="AY161" s="356"/>
      <c r="AZ161" s="356"/>
      <c r="BA161" s="356"/>
      <c r="BB161" s="356"/>
      <c r="BC161" s="356"/>
      <c r="BD161" s="356"/>
      <c r="BE161" s="356"/>
      <c r="BF161" s="356"/>
      <c r="BG161" s="356"/>
      <c r="BH161" s="356"/>
      <c r="BI161" s="502"/>
      <c r="BJ161" s="355"/>
      <c r="BK161" s="358"/>
      <c r="BL161" s="356"/>
      <c r="BM161" s="356"/>
      <c r="BN161" s="356"/>
      <c r="BO161" s="356"/>
      <c r="BP161" s="356"/>
      <c r="BQ161" s="356"/>
      <c r="BR161" s="356"/>
      <c r="BS161" s="356"/>
      <c r="BT161" s="357"/>
      <c r="BU161" s="358"/>
      <c r="BV161" s="356"/>
      <c r="BW161" s="356"/>
      <c r="BX161" s="356"/>
      <c r="BY161" s="356"/>
      <c r="BZ161" s="356"/>
      <c r="CA161" s="356"/>
      <c r="CB161" s="356"/>
      <c r="CC161" s="356"/>
      <c r="CD161" s="357"/>
      <c r="CE161" s="395"/>
      <c r="CF161" s="358"/>
      <c r="CG161" s="356"/>
      <c r="CH161" s="356"/>
      <c r="CI161" s="356"/>
      <c r="CJ161" s="357"/>
      <c r="CK161" s="396"/>
      <c r="CL161" s="399"/>
      <c r="CM161" s="358"/>
      <c r="CN161" s="356"/>
      <c r="CO161" s="356"/>
      <c r="CP161" s="356"/>
      <c r="CQ161" s="356"/>
      <c r="CR161" s="356"/>
      <c r="CS161" s="356"/>
      <c r="CT161" s="356"/>
      <c r="CU161" s="356"/>
      <c r="CV161" s="357"/>
      <c r="CW161" s="355"/>
      <c r="CX161" s="355"/>
      <c r="CY161" s="358"/>
      <c r="CZ161" s="356"/>
      <c r="DA161" s="356"/>
      <c r="DB161" s="356"/>
      <c r="DC161" s="356"/>
      <c r="DD161" s="356"/>
      <c r="DE161" s="356"/>
      <c r="DF161" s="356"/>
      <c r="DG161" s="356"/>
      <c r="DH161" s="357"/>
      <c r="DI161" s="352"/>
      <c r="DJ161" s="352"/>
      <c r="DK161" s="393"/>
      <c r="DL161" s="393"/>
      <c r="DM161" s="393"/>
      <c r="DN161" s="393"/>
      <c r="DO161" s="393"/>
      <c r="DP161" s="393"/>
      <c r="DQ161" s="392"/>
      <c r="DR161" s="358"/>
      <c r="DS161" s="356"/>
      <c r="DT161" s="356"/>
      <c r="DU161" s="356"/>
      <c r="DV161" s="357"/>
      <c r="DW161" s="423"/>
      <c r="DX161" s="358"/>
      <c r="DY161" s="356"/>
      <c r="DZ161" s="356"/>
      <c r="EA161" s="356"/>
      <c r="EB161" s="357"/>
      <c r="EC161" s="423"/>
      <c r="ED161" s="424"/>
    </row>
    <row r="162" spans="2:134" ht="12.6" customHeight="1" x14ac:dyDescent="0.25">
      <c r="B162" s="432">
        <f t="shared" ref="B162" si="2916">B159+1</f>
        <v>52</v>
      </c>
      <c r="C162" s="429"/>
      <c r="D162" s="429"/>
      <c r="E162" s="429"/>
      <c r="F162" s="445" t="s">
        <v>212</v>
      </c>
      <c r="G162" s="450"/>
      <c r="H162" s="462" t="str">
        <f t="shared" ref="H162" si="2917">IF($F162="3e)  Skoršia transpozícia  - zavedenie transpozície pred termínom ktorý určuje smernica EÚ. "," ","")</f>
        <v/>
      </c>
      <c r="I162" s="462" t="str">
        <f t="shared" ref="I162" si="2918">IF($F162="3e)  Skoršia transpozícia  - zavedenie transpozície pred termínom ktorý určuje smernica EÚ. ",$H162,"NA")</f>
        <v>NA</v>
      </c>
      <c r="J162" s="494">
        <f>IF(I162&gt;12,1,I162/12)</f>
        <v>1</v>
      </c>
      <c r="K162" s="445"/>
      <c r="L162" s="414"/>
      <c r="M162" s="455">
        <f>IF(L162="N",0,L162)</f>
        <v>0</v>
      </c>
      <c r="N162" s="414" t="s">
        <v>212</v>
      </c>
      <c r="O162" s="414"/>
      <c r="P162" s="414"/>
      <c r="Q162" s="390" t="s">
        <v>36</v>
      </c>
      <c r="R162" s="385">
        <f>VLOOKUP(Q162,vstupy!$B$3:$C$15,2,FALSE)</f>
        <v>0</v>
      </c>
      <c r="S162" s="414"/>
      <c r="T162" s="415"/>
      <c r="U162" s="390" t="s">
        <v>36</v>
      </c>
      <c r="V162" s="385">
        <f>VLOOKUP(U162,vstupy!$B$3:$C$15,2,FALSE)</f>
        <v>0</v>
      </c>
      <c r="W162" s="414"/>
      <c r="X162" s="292" t="s">
        <v>157</v>
      </c>
      <c r="Y162" s="293" t="s">
        <v>152</v>
      </c>
      <c r="Z162" s="294">
        <f>VLOOKUP($X162,vstupy!$B$18:$F$31,MATCH($Y162,vstupy!$B$17:$F$17,0),0)</f>
        <v>0</v>
      </c>
      <c r="AA162" s="295" t="s">
        <v>158</v>
      </c>
      <c r="AB162" s="294">
        <f>VLOOKUP($AA162,vstupy!$B$34:$C$36,2,FALSE)</f>
        <v>0</v>
      </c>
      <c r="AC162" s="294">
        <f t="shared" si="2494"/>
        <v>0</v>
      </c>
      <c r="AD162" s="440" t="s">
        <v>36</v>
      </c>
      <c r="AE162" s="434">
        <f>VLOOKUP(AD162,vstupy!$B$3:$C$15,2,FALSE)</f>
        <v>0</v>
      </c>
      <c r="AF162" s="437" t="str">
        <f>IFERROR(IF(M162=0,"N",O162/L162*J162),0)</f>
        <v>N</v>
      </c>
      <c r="AG162" s="382">
        <f>O162*J162</f>
        <v>0</v>
      </c>
      <c r="AH162" s="394">
        <f t="shared" ref="AH162" si="2919">P162*R162*J162</f>
        <v>0</v>
      </c>
      <c r="AI162" s="381">
        <f t="shared" ref="AI162" si="2920">IFERROR(AH162*M162,0)</f>
        <v>0</v>
      </c>
      <c r="AJ162" s="394" t="str">
        <f t="shared" ref="AJ162" si="2921">IFERROR(IF(M162=0,"N",S162/L162*J162),0)</f>
        <v>N</v>
      </c>
      <c r="AK162" s="382">
        <f t="shared" ref="AK162" si="2922">S162*J162</f>
        <v>0</v>
      </c>
      <c r="AL162" s="382">
        <f>T162*V162*J162</f>
        <v>0</v>
      </c>
      <c r="AM162" s="387">
        <f t="shared" ref="AM162" si="2923">IFERROR(AL162*M162,0)</f>
        <v>0</v>
      </c>
      <c r="AN162" s="381">
        <f t="shared" ref="AN162" si="2924">IF(W162&gt;0,IF(AE162&gt;0,($G$5/160)*(W162/60)*AE162*J162,0),IF(AE162&gt;0,($G$5/160)*((AC162+AC163+AC164)/60)*AE162*J162,0))</f>
        <v>0</v>
      </c>
      <c r="AO162" s="384">
        <f>IFERROR(AN162*M162,0)</f>
        <v>0</v>
      </c>
      <c r="AP162" s="358">
        <f t="shared" ref="AP162" si="2925">IF($N162="In (zvyšuje náklady)",AF162,0)</f>
        <v>0</v>
      </c>
      <c r="AQ162" s="356">
        <f t="shared" ref="AQ162" si="2926">IF($N162="In (zvyšuje náklady)",AG162,0)</f>
        <v>0</v>
      </c>
      <c r="AR162" s="356">
        <f t="shared" ref="AR162" si="2927">IF($N162="In (zvyšuje náklady)",AH162,0)</f>
        <v>0</v>
      </c>
      <c r="AS162" s="356">
        <f t="shared" ref="AS162" si="2928">IF($N162="In (zvyšuje náklady)",AI162,0)</f>
        <v>0</v>
      </c>
      <c r="AT162" s="356">
        <f t="shared" ref="AT162" si="2929">IF($N162="In (zvyšuje náklady)",AJ162,0)</f>
        <v>0</v>
      </c>
      <c r="AU162" s="356">
        <f t="shared" ref="AU162" si="2930">IF($N162="In (zvyšuje náklady)",AK162,0)</f>
        <v>0</v>
      </c>
      <c r="AV162" s="356">
        <f t="shared" ref="AV162" si="2931">IF($N162="In (zvyšuje náklady)",AL162,0)</f>
        <v>0</v>
      </c>
      <c r="AW162" s="356">
        <f t="shared" ref="AW162" si="2932">IF($N162="In (zvyšuje náklady)",AM162,0)</f>
        <v>0</v>
      </c>
      <c r="AX162" s="356">
        <f t="shared" ref="AX162" si="2933">IF($N162="In (zvyšuje náklady)",AN162,0)</f>
        <v>0</v>
      </c>
      <c r="AY162" s="356">
        <f t="shared" ref="AY162" si="2934">IF($N162="In (zvyšuje náklady)",AO162,0)</f>
        <v>0</v>
      </c>
      <c r="AZ162" s="356" t="str">
        <f t="shared" ref="AZ162" si="2935">IF($N162="Out (znižuje náklady)",AF162,"0")</f>
        <v>0</v>
      </c>
      <c r="BA162" s="356" t="str">
        <f t="shared" ref="BA162" si="2936">IF($N162="Out (znižuje náklady)",AG162,"0")</f>
        <v>0</v>
      </c>
      <c r="BB162" s="356" t="str">
        <f t="shared" ref="BB162" si="2937">IF($N162="Out (znižuje náklady)",AH162,"0")</f>
        <v>0</v>
      </c>
      <c r="BC162" s="356" t="str">
        <f t="shared" ref="BC162" si="2938">IF($N162="Out (znižuje náklady)",AI162,"0")</f>
        <v>0</v>
      </c>
      <c r="BD162" s="356" t="str">
        <f t="shared" ref="BD162" si="2939">IF($N162="Out (znižuje náklady)",AJ162,"0")</f>
        <v>0</v>
      </c>
      <c r="BE162" s="356" t="str">
        <f t="shared" ref="BE162" si="2940">IF($N162="Out (znižuje náklady)",AK162,"0")</f>
        <v>0</v>
      </c>
      <c r="BF162" s="356" t="str">
        <f t="shared" ref="BF162" si="2941">IF($N162="Out (znižuje náklady)",AL162,"0")</f>
        <v>0</v>
      </c>
      <c r="BG162" s="356" t="str">
        <f t="shared" ref="BG162" si="2942">IF($N162="Out (znižuje náklady)",AM162,"0")</f>
        <v>0</v>
      </c>
      <c r="BH162" s="356" t="str">
        <f t="shared" ref="BH162" si="2943">IF($N162="Out (znižuje náklady)",AN162,"0")</f>
        <v>0</v>
      </c>
      <c r="BI162" s="502" t="str">
        <f t="shared" ref="BI162" si="2944">IF($N162="Out (znižuje náklady)",AO162,"0")</f>
        <v>0</v>
      </c>
      <c r="BJ162" s="355">
        <f>IF(F162=vstupy!$B$47,0,1)</f>
        <v>1</v>
      </c>
      <c r="BK162" s="358">
        <f t="shared" ref="BK162" si="2945">$BJ162*AP162</f>
        <v>0</v>
      </c>
      <c r="BL162" s="356">
        <f t="shared" ref="BL162" si="2946">$BJ162*AQ162</f>
        <v>0</v>
      </c>
      <c r="BM162" s="356">
        <f t="shared" ref="BM162" si="2947">$BJ162*AR162</f>
        <v>0</v>
      </c>
      <c r="BN162" s="356">
        <f t="shared" ref="BN162" si="2948">$BJ162*AS162</f>
        <v>0</v>
      </c>
      <c r="BO162" s="356">
        <f t="shared" ref="BO162" si="2949">$BJ162*AT162</f>
        <v>0</v>
      </c>
      <c r="BP162" s="356">
        <f t="shared" ref="BP162" si="2950">$BJ162*AU162</f>
        <v>0</v>
      </c>
      <c r="BQ162" s="356">
        <f t="shared" ref="BQ162" si="2951">$BJ162*AV162</f>
        <v>0</v>
      </c>
      <c r="BR162" s="356">
        <f t="shared" ref="BR162" si="2952">$BJ162*AW162</f>
        <v>0</v>
      </c>
      <c r="BS162" s="356">
        <f t="shared" ref="BS162" si="2953">$BJ162*AX162</f>
        <v>0</v>
      </c>
      <c r="BT162" s="357">
        <f t="shared" ref="BT162" si="2954">$BJ162*AY162</f>
        <v>0</v>
      </c>
      <c r="BU162" s="358">
        <f t="shared" ref="BU162" si="2955">$BJ162*AZ162</f>
        <v>0</v>
      </c>
      <c r="BV162" s="356">
        <f t="shared" ref="BV162" si="2956">$BJ162*BA162</f>
        <v>0</v>
      </c>
      <c r="BW162" s="356">
        <f t="shared" ref="BW162" si="2957">$BJ162*BB162</f>
        <v>0</v>
      </c>
      <c r="BX162" s="356">
        <f t="shared" ref="BX162" si="2958">$BJ162*BC162</f>
        <v>0</v>
      </c>
      <c r="BY162" s="356">
        <f t="shared" ref="BY162" si="2959">$BJ162*BD162</f>
        <v>0</v>
      </c>
      <c r="BZ162" s="356">
        <f t="shared" ref="BZ162" si="2960">$BJ162*BE162</f>
        <v>0</v>
      </c>
      <c r="CA162" s="356">
        <f t="shared" ref="CA162" si="2961">$BJ162*BF162</f>
        <v>0</v>
      </c>
      <c r="CB162" s="356">
        <f t="shared" ref="CB162" si="2962">$BJ162*BG162</f>
        <v>0</v>
      </c>
      <c r="CC162" s="356">
        <f t="shared" ref="CC162" si="2963">$BJ162*BH162</f>
        <v>0</v>
      </c>
      <c r="CD162" s="357">
        <f t="shared" ref="CD162" si="2964">$BJ162*BI162</f>
        <v>0</v>
      </c>
      <c r="CE162" s="395">
        <f>IF(N162="Nemení sa",1,0)</f>
        <v>0</v>
      </c>
      <c r="CF162" s="358">
        <f>AG162*$CE162</f>
        <v>0</v>
      </c>
      <c r="CG162" s="356">
        <f>AI162*$CE162</f>
        <v>0</v>
      </c>
      <c r="CH162" s="356">
        <f>AK162*$CE162</f>
        <v>0</v>
      </c>
      <c r="CI162" s="356">
        <f>AM162*$CE162</f>
        <v>0</v>
      </c>
      <c r="CJ162" s="357">
        <f>AO162*$CE162</f>
        <v>0</v>
      </c>
      <c r="CK162" s="396">
        <f t="shared" ref="CK162" si="2965">SUM(CF162:CJ164)</f>
        <v>0</v>
      </c>
      <c r="CL162" s="397">
        <f>IF(F162=vstupy!B$42,"1",0)</f>
        <v>0</v>
      </c>
      <c r="CM162" s="358">
        <f t="shared" ref="CM162" si="2966">IF($CL162="1",AP162,0)</f>
        <v>0</v>
      </c>
      <c r="CN162" s="356">
        <f t="shared" ref="CN162" si="2967">IF($CL162="1",AQ162,0)</f>
        <v>0</v>
      </c>
      <c r="CO162" s="356">
        <f t="shared" ref="CO162" si="2968">IF($CL162="1",AR162,0)</f>
        <v>0</v>
      </c>
      <c r="CP162" s="356">
        <f t="shared" ref="CP162" si="2969">IF($CL162="1",AS162,0)</f>
        <v>0</v>
      </c>
      <c r="CQ162" s="356">
        <f t="shared" ref="CQ162" si="2970">IF($CL162="1",AT162,0)</f>
        <v>0</v>
      </c>
      <c r="CR162" s="356">
        <f t="shared" ref="CR162" si="2971">IF($CL162="1",AU162,0)</f>
        <v>0</v>
      </c>
      <c r="CS162" s="356">
        <f t="shared" ref="CS162" si="2972">IF($CL162="1",AV162,0)</f>
        <v>0</v>
      </c>
      <c r="CT162" s="356">
        <f t="shared" ref="CT162" si="2973">IF($CL162="1",AW162,0)</f>
        <v>0</v>
      </c>
      <c r="CU162" s="356">
        <f t="shared" ref="CU162" si="2974">IF($CL162="1",AX162,0)</f>
        <v>0</v>
      </c>
      <c r="CV162" s="357">
        <f t="shared" ref="CV162" si="2975">IF($CL162="1",AY162,0)</f>
        <v>0</v>
      </c>
      <c r="CW162" s="355">
        <f>CP162+CT162+CV162</f>
        <v>0</v>
      </c>
      <c r="CX162" s="355">
        <f t="shared" ref="CX162" si="2976">CN162+CR162</f>
        <v>0</v>
      </c>
      <c r="CY162" s="358">
        <f t="shared" ref="CY162" si="2977">IF($CL162="1",AZ162,0)</f>
        <v>0</v>
      </c>
      <c r="CZ162" s="356">
        <f t="shared" ref="CZ162" si="2978">IF($CL162="1",BA162,0)</f>
        <v>0</v>
      </c>
      <c r="DA162" s="356">
        <f t="shared" ref="DA162" si="2979">IF($CL162="1",BB162,0)</f>
        <v>0</v>
      </c>
      <c r="DB162" s="356">
        <f t="shared" ref="DB162" si="2980">IF($CL162="1",BC162,0)</f>
        <v>0</v>
      </c>
      <c r="DC162" s="356">
        <f t="shared" ref="DC162" si="2981">IF($CL162="1",BD162,0)</f>
        <v>0</v>
      </c>
      <c r="DD162" s="356">
        <f t="shared" ref="DD162" si="2982">IF($CL162="1",BE162,0)</f>
        <v>0</v>
      </c>
      <c r="DE162" s="356">
        <f t="shared" ref="DE162" si="2983">IF($CL162="1",BF162,0)</f>
        <v>0</v>
      </c>
      <c r="DF162" s="356">
        <f t="shared" ref="DF162" si="2984">IF($CL162="1",BG162,0)</f>
        <v>0</v>
      </c>
      <c r="DG162" s="356">
        <f t="shared" ref="DG162" si="2985">IF($CL162="1",BH162,0)</f>
        <v>0</v>
      </c>
      <c r="DH162" s="357">
        <f t="shared" ref="DH162" si="2986">IF($CL162="1",BI162,0)</f>
        <v>0</v>
      </c>
      <c r="DI162" s="352">
        <f>DB162+DF162+DH162</f>
        <v>0</v>
      </c>
      <c r="DJ162" s="352">
        <f t="shared" ref="DJ162" si="2987">CZ162+DD162</f>
        <v>0</v>
      </c>
      <c r="DK162" s="393">
        <f>IF(CE162=0,1,0)</f>
        <v>1</v>
      </c>
      <c r="DL162" s="393">
        <f>IFERROR(IF($AF162="N",AH162+AJ162+AL162+AN162,AF162+AH162+AJ162+AL162+AN162),0)*$DK162</f>
        <v>0</v>
      </c>
      <c r="DM162" s="393">
        <f>(AG162+AI162+AK162+AM162+AO162)*$DK162</f>
        <v>0</v>
      </c>
      <c r="DN162" s="393">
        <f>AS162+AW162+AY162-CW162</f>
        <v>0</v>
      </c>
      <c r="DO162" s="393">
        <f>BC162+BG162+BI162-DI162</f>
        <v>0</v>
      </c>
      <c r="DP162" s="393">
        <f>DN162+DO162</f>
        <v>0</v>
      </c>
      <c r="DQ162" s="392" t="str">
        <f>IF(OR(F162=vstupy!B$40,F162=vstupy!B$41,F162=vstupy!B$42,),"0","1")</f>
        <v>0</v>
      </c>
      <c r="DR162" s="358">
        <f>IF($DQ162="1",AQ162,"0")+CF162</f>
        <v>0</v>
      </c>
      <c r="DS162" s="356">
        <f>IF($DQ162="1",AS162,"0")+CG162</f>
        <v>0</v>
      </c>
      <c r="DT162" s="356">
        <f>IF($DQ162="1",AU162,"0")+CH162</f>
        <v>0</v>
      </c>
      <c r="DU162" s="356">
        <f>IF($DQ162="1",AW162,"0")+CI162</f>
        <v>0</v>
      </c>
      <c r="DV162" s="357">
        <f>IF($DQ162="1",AY162,"0")+CJ162</f>
        <v>0</v>
      </c>
      <c r="DW162" s="423">
        <f t="shared" ref="DW162" si="2988">SUM(DR162:DV164)</f>
        <v>0</v>
      </c>
      <c r="DX162" s="358" t="str">
        <f t="shared" ref="DX162" si="2989">IF($DQ162="1",BA162,"0")</f>
        <v>0</v>
      </c>
      <c r="DY162" s="356" t="str">
        <f t="shared" ref="DY162" si="2990">IF($DQ162="1",BC162,"0")</f>
        <v>0</v>
      </c>
      <c r="DZ162" s="356" t="str">
        <f t="shared" ref="DZ162" si="2991">IF($DQ162="1",BE162,"0")</f>
        <v>0</v>
      </c>
      <c r="EA162" s="356" t="str">
        <f>IF($DQ162="1",BG162,"0")</f>
        <v>0</v>
      </c>
      <c r="EB162" s="357" t="str">
        <f>IF($DQ162="1",BI162,"0")</f>
        <v>0</v>
      </c>
      <c r="EC162" s="423">
        <f t="shared" ref="EC162" si="2992">SUM(DX162:EB164)</f>
        <v>0</v>
      </c>
      <c r="ED162" s="424">
        <f>EC162+DW162</f>
        <v>0</v>
      </c>
    </row>
    <row r="163" spans="2:134" ht="12.6" customHeight="1" x14ac:dyDescent="0.25">
      <c r="B163" s="432"/>
      <c r="C163" s="429"/>
      <c r="D163" s="429"/>
      <c r="E163" s="429"/>
      <c r="F163" s="446"/>
      <c r="G163" s="450"/>
      <c r="H163" s="463"/>
      <c r="I163" s="463"/>
      <c r="J163" s="495"/>
      <c r="K163" s="446"/>
      <c r="L163" s="414"/>
      <c r="M163" s="455"/>
      <c r="N163" s="414"/>
      <c r="O163" s="414"/>
      <c r="P163" s="414"/>
      <c r="Q163" s="390"/>
      <c r="R163" s="385"/>
      <c r="S163" s="414"/>
      <c r="T163" s="415"/>
      <c r="U163" s="390"/>
      <c r="V163" s="385"/>
      <c r="W163" s="414"/>
      <c r="X163" s="292" t="s">
        <v>157</v>
      </c>
      <c r="Y163" s="293" t="s">
        <v>152</v>
      </c>
      <c r="Z163" s="294">
        <f>VLOOKUP($X163,vstupy!$B$18:$F$31,MATCH($Y163,vstupy!$B$17:$F$17,0),0)</f>
        <v>0</v>
      </c>
      <c r="AA163" s="295" t="s">
        <v>158</v>
      </c>
      <c r="AB163" s="294">
        <f>VLOOKUP($AA163,vstupy!$B$34:$C$36,2,FALSE)</f>
        <v>0</v>
      </c>
      <c r="AC163" s="294">
        <f t="shared" si="2494"/>
        <v>0</v>
      </c>
      <c r="AD163" s="441"/>
      <c r="AE163" s="435"/>
      <c r="AF163" s="358"/>
      <c r="AG163" s="382"/>
      <c r="AH163" s="382"/>
      <c r="AI163" s="382"/>
      <c r="AJ163" s="382"/>
      <c r="AK163" s="382"/>
      <c r="AL163" s="382"/>
      <c r="AM163" s="389"/>
      <c r="AN163" s="382"/>
      <c r="AO163" s="384"/>
      <c r="AP163" s="358"/>
      <c r="AQ163" s="356"/>
      <c r="AR163" s="356"/>
      <c r="AS163" s="356"/>
      <c r="AT163" s="356"/>
      <c r="AU163" s="356"/>
      <c r="AV163" s="356"/>
      <c r="AW163" s="356"/>
      <c r="AX163" s="356"/>
      <c r="AY163" s="356"/>
      <c r="AZ163" s="356"/>
      <c r="BA163" s="356"/>
      <c r="BB163" s="356"/>
      <c r="BC163" s="356"/>
      <c r="BD163" s="356"/>
      <c r="BE163" s="356"/>
      <c r="BF163" s="356"/>
      <c r="BG163" s="356"/>
      <c r="BH163" s="356"/>
      <c r="BI163" s="502"/>
      <c r="BJ163" s="355"/>
      <c r="BK163" s="358"/>
      <c r="BL163" s="356"/>
      <c r="BM163" s="356"/>
      <c r="BN163" s="356"/>
      <c r="BO163" s="356"/>
      <c r="BP163" s="356"/>
      <c r="BQ163" s="356"/>
      <c r="BR163" s="356"/>
      <c r="BS163" s="356"/>
      <c r="BT163" s="357"/>
      <c r="BU163" s="358"/>
      <c r="BV163" s="356"/>
      <c r="BW163" s="356"/>
      <c r="BX163" s="356"/>
      <c r="BY163" s="356"/>
      <c r="BZ163" s="356"/>
      <c r="CA163" s="356"/>
      <c r="CB163" s="356"/>
      <c r="CC163" s="356"/>
      <c r="CD163" s="357"/>
      <c r="CE163" s="395"/>
      <c r="CF163" s="358"/>
      <c r="CG163" s="356"/>
      <c r="CH163" s="356"/>
      <c r="CI163" s="356"/>
      <c r="CJ163" s="357"/>
      <c r="CK163" s="396"/>
      <c r="CL163" s="398"/>
      <c r="CM163" s="358"/>
      <c r="CN163" s="356"/>
      <c r="CO163" s="356"/>
      <c r="CP163" s="356"/>
      <c r="CQ163" s="356"/>
      <c r="CR163" s="356"/>
      <c r="CS163" s="356"/>
      <c r="CT163" s="356"/>
      <c r="CU163" s="356"/>
      <c r="CV163" s="357"/>
      <c r="CW163" s="355"/>
      <c r="CX163" s="355"/>
      <c r="CY163" s="358"/>
      <c r="CZ163" s="356"/>
      <c r="DA163" s="356"/>
      <c r="DB163" s="356"/>
      <c r="DC163" s="356"/>
      <c r="DD163" s="356"/>
      <c r="DE163" s="356"/>
      <c r="DF163" s="356"/>
      <c r="DG163" s="356"/>
      <c r="DH163" s="357"/>
      <c r="DI163" s="352"/>
      <c r="DJ163" s="352"/>
      <c r="DK163" s="393"/>
      <c r="DL163" s="393"/>
      <c r="DM163" s="393"/>
      <c r="DN163" s="393"/>
      <c r="DO163" s="393"/>
      <c r="DP163" s="393"/>
      <c r="DQ163" s="392"/>
      <c r="DR163" s="358"/>
      <c r="DS163" s="356"/>
      <c r="DT163" s="356"/>
      <c r="DU163" s="356"/>
      <c r="DV163" s="357"/>
      <c r="DW163" s="423"/>
      <c r="DX163" s="358"/>
      <c r="DY163" s="356"/>
      <c r="DZ163" s="356"/>
      <c r="EA163" s="356"/>
      <c r="EB163" s="357"/>
      <c r="EC163" s="423"/>
      <c r="ED163" s="424"/>
    </row>
    <row r="164" spans="2:134" ht="12.6" customHeight="1" x14ac:dyDescent="0.25">
      <c r="B164" s="432"/>
      <c r="C164" s="429"/>
      <c r="D164" s="429"/>
      <c r="E164" s="429"/>
      <c r="F164" s="447"/>
      <c r="G164" s="450"/>
      <c r="H164" s="464"/>
      <c r="I164" s="464"/>
      <c r="J164" s="496"/>
      <c r="K164" s="447"/>
      <c r="L164" s="414"/>
      <c r="M164" s="455"/>
      <c r="N164" s="414"/>
      <c r="O164" s="414"/>
      <c r="P164" s="414"/>
      <c r="Q164" s="390"/>
      <c r="R164" s="385"/>
      <c r="S164" s="414"/>
      <c r="T164" s="415"/>
      <c r="U164" s="390"/>
      <c r="V164" s="385"/>
      <c r="W164" s="414"/>
      <c r="X164" s="292" t="s">
        <v>157</v>
      </c>
      <c r="Y164" s="293" t="s">
        <v>152</v>
      </c>
      <c r="Z164" s="294">
        <f>VLOOKUP($X164,vstupy!$B$18:$F$31,MATCH($Y164,vstupy!$B$17:$F$17,0),0)</f>
        <v>0</v>
      </c>
      <c r="AA164" s="295" t="s">
        <v>158</v>
      </c>
      <c r="AB164" s="294">
        <f>VLOOKUP($AA164,vstupy!$B$34:$C$36,2,FALSE)</f>
        <v>0</v>
      </c>
      <c r="AC164" s="294">
        <f t="shared" si="2494"/>
        <v>0</v>
      </c>
      <c r="AD164" s="442"/>
      <c r="AE164" s="436"/>
      <c r="AF164" s="358"/>
      <c r="AG164" s="382"/>
      <c r="AH164" s="382"/>
      <c r="AI164" s="382"/>
      <c r="AJ164" s="382"/>
      <c r="AK164" s="382"/>
      <c r="AL164" s="382"/>
      <c r="AM164" s="381"/>
      <c r="AN164" s="382"/>
      <c r="AO164" s="384"/>
      <c r="AP164" s="358"/>
      <c r="AQ164" s="356"/>
      <c r="AR164" s="356"/>
      <c r="AS164" s="356"/>
      <c r="AT164" s="356"/>
      <c r="AU164" s="356"/>
      <c r="AV164" s="356"/>
      <c r="AW164" s="356"/>
      <c r="AX164" s="356"/>
      <c r="AY164" s="356"/>
      <c r="AZ164" s="356"/>
      <c r="BA164" s="356"/>
      <c r="BB164" s="356"/>
      <c r="BC164" s="356"/>
      <c r="BD164" s="356"/>
      <c r="BE164" s="356"/>
      <c r="BF164" s="356"/>
      <c r="BG164" s="356"/>
      <c r="BH164" s="356"/>
      <c r="BI164" s="502"/>
      <c r="BJ164" s="355"/>
      <c r="BK164" s="358"/>
      <c r="BL164" s="356"/>
      <c r="BM164" s="356"/>
      <c r="BN164" s="356"/>
      <c r="BO164" s="356"/>
      <c r="BP164" s="356"/>
      <c r="BQ164" s="356"/>
      <c r="BR164" s="356"/>
      <c r="BS164" s="356"/>
      <c r="BT164" s="357"/>
      <c r="BU164" s="358"/>
      <c r="BV164" s="356"/>
      <c r="BW164" s="356"/>
      <c r="BX164" s="356"/>
      <c r="BY164" s="356"/>
      <c r="BZ164" s="356"/>
      <c r="CA164" s="356"/>
      <c r="CB164" s="356"/>
      <c r="CC164" s="356"/>
      <c r="CD164" s="357"/>
      <c r="CE164" s="395"/>
      <c r="CF164" s="358"/>
      <c r="CG164" s="356"/>
      <c r="CH164" s="356"/>
      <c r="CI164" s="356"/>
      <c r="CJ164" s="357"/>
      <c r="CK164" s="396"/>
      <c r="CL164" s="399"/>
      <c r="CM164" s="358"/>
      <c r="CN164" s="356"/>
      <c r="CO164" s="356"/>
      <c r="CP164" s="356"/>
      <c r="CQ164" s="356"/>
      <c r="CR164" s="356"/>
      <c r="CS164" s="356"/>
      <c r="CT164" s="356"/>
      <c r="CU164" s="356"/>
      <c r="CV164" s="357"/>
      <c r="CW164" s="355"/>
      <c r="CX164" s="355"/>
      <c r="CY164" s="358"/>
      <c r="CZ164" s="356"/>
      <c r="DA164" s="356"/>
      <c r="DB164" s="356"/>
      <c r="DC164" s="356"/>
      <c r="DD164" s="356"/>
      <c r="DE164" s="356"/>
      <c r="DF164" s="356"/>
      <c r="DG164" s="356"/>
      <c r="DH164" s="357"/>
      <c r="DI164" s="352"/>
      <c r="DJ164" s="352"/>
      <c r="DK164" s="393"/>
      <c r="DL164" s="393"/>
      <c r="DM164" s="393"/>
      <c r="DN164" s="393"/>
      <c r="DO164" s="393"/>
      <c r="DP164" s="393"/>
      <c r="DQ164" s="392"/>
      <c r="DR164" s="358"/>
      <c r="DS164" s="356"/>
      <c r="DT164" s="356"/>
      <c r="DU164" s="356"/>
      <c r="DV164" s="357"/>
      <c r="DW164" s="423"/>
      <c r="DX164" s="358"/>
      <c r="DY164" s="356"/>
      <c r="DZ164" s="356"/>
      <c r="EA164" s="356"/>
      <c r="EB164" s="357"/>
      <c r="EC164" s="423"/>
      <c r="ED164" s="424"/>
    </row>
    <row r="165" spans="2:134" ht="12.6" customHeight="1" x14ac:dyDescent="0.25">
      <c r="B165" s="433">
        <f t="shared" ref="B165" si="2993">B162+1</f>
        <v>53</v>
      </c>
      <c r="C165" s="428"/>
      <c r="D165" s="428"/>
      <c r="E165" s="428"/>
      <c r="F165" s="457" t="s">
        <v>212</v>
      </c>
      <c r="G165" s="449"/>
      <c r="H165" s="474" t="str">
        <f t="shared" ref="H165" si="2994">IF($F165="3e)  Skoršia transpozícia  - zavedenie transpozície pred termínom ktorý určuje smernica EÚ. "," ","")</f>
        <v/>
      </c>
      <c r="I165" s="474" t="str">
        <f t="shared" ref="I165" si="2995">IF($F165="3e)  Skoršia transpozícia  - zavedenie transpozície pred termínom ktorý určuje smernica EÚ. ",$H165,"NA")</f>
        <v>NA</v>
      </c>
      <c r="J165" s="491">
        <f>IF(I165&gt;12,1,I165/12)</f>
        <v>1</v>
      </c>
      <c r="K165" s="457"/>
      <c r="L165" s="413"/>
      <c r="M165" s="456">
        <f>IF(L165="N",0,L165)</f>
        <v>0</v>
      </c>
      <c r="N165" s="413" t="s">
        <v>212</v>
      </c>
      <c r="O165" s="413"/>
      <c r="P165" s="413"/>
      <c r="Q165" s="391" t="s">
        <v>36</v>
      </c>
      <c r="R165" s="386">
        <f>VLOOKUP(Q165,vstupy!$B$3:$C$15,2,FALSE)</f>
        <v>0</v>
      </c>
      <c r="S165" s="413"/>
      <c r="T165" s="416"/>
      <c r="U165" s="391" t="s">
        <v>36</v>
      </c>
      <c r="V165" s="386">
        <f>VLOOKUP(U165,vstupy!$B$3:$C$15,2,FALSE)</f>
        <v>0</v>
      </c>
      <c r="W165" s="413"/>
      <c r="X165" s="174" t="s">
        <v>157</v>
      </c>
      <c r="Y165" s="188" t="s">
        <v>152</v>
      </c>
      <c r="Z165" s="185">
        <f>VLOOKUP($X165,vstupy!$B$18:$F$31,MATCH($Y165,vstupy!$B$17:$F$17,0),0)</f>
        <v>0</v>
      </c>
      <c r="AA165" s="121" t="s">
        <v>158</v>
      </c>
      <c r="AB165" s="185">
        <f>VLOOKUP($AA165,vstupy!$B$34:$C$36,2,FALSE)</f>
        <v>0</v>
      </c>
      <c r="AC165" s="185">
        <f t="shared" si="2494"/>
        <v>0</v>
      </c>
      <c r="AD165" s="465" t="s">
        <v>36</v>
      </c>
      <c r="AE165" s="434">
        <f>VLOOKUP(AD165,vstupy!$B$3:$C$15,2,FALSE)</f>
        <v>0</v>
      </c>
      <c r="AF165" s="437" t="str">
        <f>IFERROR(IF(M165=0,"N",O165/L165*J165),0)</f>
        <v>N</v>
      </c>
      <c r="AG165" s="382">
        <f>O165*J165</f>
        <v>0</v>
      </c>
      <c r="AH165" s="394">
        <f t="shared" ref="AH165" si="2996">P165*R165*J165</f>
        <v>0</v>
      </c>
      <c r="AI165" s="381">
        <f t="shared" ref="AI165" si="2997">IFERROR(AH165*M165,0)</f>
        <v>0</v>
      </c>
      <c r="AJ165" s="394" t="str">
        <f t="shared" ref="AJ165" si="2998">IFERROR(IF(M165=0,"N",S165/L165*J165),0)</f>
        <v>N</v>
      </c>
      <c r="AK165" s="382">
        <f t="shared" ref="AK165" si="2999">S165*J165</f>
        <v>0</v>
      </c>
      <c r="AL165" s="382">
        <f>T165*V165*J165</f>
        <v>0</v>
      </c>
      <c r="AM165" s="387">
        <f t="shared" ref="AM165" si="3000">IFERROR(AL165*M165,0)</f>
        <v>0</v>
      </c>
      <c r="AN165" s="381">
        <f t="shared" ref="AN165" si="3001">IF(W165&gt;0,IF(AE165&gt;0,($G$5/160)*(W165/60)*AE165*J165,0),IF(AE165&gt;0,($G$5/160)*((AC165+AC166+AC167)/60)*AE165*J165,0))</f>
        <v>0</v>
      </c>
      <c r="AO165" s="384">
        <f>IFERROR(AN165*M165,0)</f>
        <v>0</v>
      </c>
      <c r="AP165" s="358">
        <f t="shared" ref="AP165" si="3002">IF($N165="In (zvyšuje náklady)",AF165,0)</f>
        <v>0</v>
      </c>
      <c r="AQ165" s="356">
        <f t="shared" ref="AQ165" si="3003">IF($N165="In (zvyšuje náklady)",AG165,0)</f>
        <v>0</v>
      </c>
      <c r="AR165" s="356">
        <f t="shared" ref="AR165" si="3004">IF($N165="In (zvyšuje náklady)",AH165,0)</f>
        <v>0</v>
      </c>
      <c r="AS165" s="356">
        <f t="shared" ref="AS165" si="3005">IF($N165="In (zvyšuje náklady)",AI165,0)</f>
        <v>0</v>
      </c>
      <c r="AT165" s="356">
        <f t="shared" ref="AT165" si="3006">IF($N165="In (zvyšuje náklady)",AJ165,0)</f>
        <v>0</v>
      </c>
      <c r="AU165" s="356">
        <f t="shared" ref="AU165" si="3007">IF($N165="In (zvyšuje náklady)",AK165,0)</f>
        <v>0</v>
      </c>
      <c r="AV165" s="356">
        <f t="shared" ref="AV165" si="3008">IF($N165="In (zvyšuje náklady)",AL165,0)</f>
        <v>0</v>
      </c>
      <c r="AW165" s="356">
        <f t="shared" ref="AW165" si="3009">IF($N165="In (zvyšuje náklady)",AM165,0)</f>
        <v>0</v>
      </c>
      <c r="AX165" s="356">
        <f t="shared" ref="AX165" si="3010">IF($N165="In (zvyšuje náklady)",AN165,0)</f>
        <v>0</v>
      </c>
      <c r="AY165" s="356">
        <f t="shared" ref="AY165" si="3011">IF($N165="In (zvyšuje náklady)",AO165,0)</f>
        <v>0</v>
      </c>
      <c r="AZ165" s="356" t="str">
        <f t="shared" ref="AZ165" si="3012">IF($N165="Out (znižuje náklady)",AF165,"0")</f>
        <v>0</v>
      </c>
      <c r="BA165" s="356" t="str">
        <f t="shared" ref="BA165" si="3013">IF($N165="Out (znižuje náklady)",AG165,"0")</f>
        <v>0</v>
      </c>
      <c r="BB165" s="356" t="str">
        <f t="shared" ref="BB165" si="3014">IF($N165="Out (znižuje náklady)",AH165,"0")</f>
        <v>0</v>
      </c>
      <c r="BC165" s="356" t="str">
        <f t="shared" ref="BC165" si="3015">IF($N165="Out (znižuje náklady)",AI165,"0")</f>
        <v>0</v>
      </c>
      <c r="BD165" s="356" t="str">
        <f t="shared" ref="BD165" si="3016">IF($N165="Out (znižuje náklady)",AJ165,"0")</f>
        <v>0</v>
      </c>
      <c r="BE165" s="356" t="str">
        <f t="shared" ref="BE165" si="3017">IF($N165="Out (znižuje náklady)",AK165,"0")</f>
        <v>0</v>
      </c>
      <c r="BF165" s="356" t="str">
        <f t="shared" ref="BF165" si="3018">IF($N165="Out (znižuje náklady)",AL165,"0")</f>
        <v>0</v>
      </c>
      <c r="BG165" s="356" t="str">
        <f t="shared" ref="BG165" si="3019">IF($N165="Out (znižuje náklady)",AM165,"0")</f>
        <v>0</v>
      </c>
      <c r="BH165" s="356" t="str">
        <f t="shared" ref="BH165" si="3020">IF($N165="Out (znižuje náklady)",AN165,"0")</f>
        <v>0</v>
      </c>
      <c r="BI165" s="502" t="str">
        <f t="shared" ref="BI165" si="3021">IF($N165="Out (znižuje náklady)",AO165,"0")</f>
        <v>0</v>
      </c>
      <c r="BJ165" s="355">
        <f>IF(F165=vstupy!$B$47,0,1)</f>
        <v>1</v>
      </c>
      <c r="BK165" s="358">
        <f t="shared" ref="BK165" si="3022">$BJ165*AP165</f>
        <v>0</v>
      </c>
      <c r="BL165" s="356">
        <f t="shared" ref="BL165" si="3023">$BJ165*AQ165</f>
        <v>0</v>
      </c>
      <c r="BM165" s="356">
        <f t="shared" ref="BM165" si="3024">$BJ165*AR165</f>
        <v>0</v>
      </c>
      <c r="BN165" s="356">
        <f t="shared" ref="BN165" si="3025">$BJ165*AS165</f>
        <v>0</v>
      </c>
      <c r="BO165" s="356">
        <f t="shared" ref="BO165" si="3026">$BJ165*AT165</f>
        <v>0</v>
      </c>
      <c r="BP165" s="356">
        <f t="shared" ref="BP165" si="3027">$BJ165*AU165</f>
        <v>0</v>
      </c>
      <c r="BQ165" s="356">
        <f t="shared" ref="BQ165" si="3028">$BJ165*AV165</f>
        <v>0</v>
      </c>
      <c r="BR165" s="356">
        <f t="shared" ref="BR165" si="3029">$BJ165*AW165</f>
        <v>0</v>
      </c>
      <c r="BS165" s="356">
        <f t="shared" ref="BS165" si="3030">$BJ165*AX165</f>
        <v>0</v>
      </c>
      <c r="BT165" s="357">
        <f t="shared" ref="BT165" si="3031">$BJ165*AY165</f>
        <v>0</v>
      </c>
      <c r="BU165" s="358">
        <f t="shared" ref="BU165" si="3032">$BJ165*AZ165</f>
        <v>0</v>
      </c>
      <c r="BV165" s="356">
        <f t="shared" ref="BV165" si="3033">$BJ165*BA165</f>
        <v>0</v>
      </c>
      <c r="BW165" s="356">
        <f t="shared" ref="BW165" si="3034">$BJ165*BB165</f>
        <v>0</v>
      </c>
      <c r="BX165" s="356">
        <f t="shared" ref="BX165" si="3035">$BJ165*BC165</f>
        <v>0</v>
      </c>
      <c r="BY165" s="356">
        <f t="shared" ref="BY165" si="3036">$BJ165*BD165</f>
        <v>0</v>
      </c>
      <c r="BZ165" s="356">
        <f t="shared" ref="BZ165" si="3037">$BJ165*BE165</f>
        <v>0</v>
      </c>
      <c r="CA165" s="356">
        <f t="shared" ref="CA165" si="3038">$BJ165*BF165</f>
        <v>0</v>
      </c>
      <c r="CB165" s="356">
        <f t="shared" ref="CB165" si="3039">$BJ165*BG165</f>
        <v>0</v>
      </c>
      <c r="CC165" s="356">
        <f t="shared" ref="CC165" si="3040">$BJ165*BH165</f>
        <v>0</v>
      </c>
      <c r="CD165" s="357">
        <f t="shared" ref="CD165" si="3041">$BJ165*BI165</f>
        <v>0</v>
      </c>
      <c r="CE165" s="395">
        <f>IF(N165="Nemení sa",1,0)</f>
        <v>0</v>
      </c>
      <c r="CF165" s="358">
        <f>AG165*$CE165</f>
        <v>0</v>
      </c>
      <c r="CG165" s="356">
        <f>AI165*$CE165</f>
        <v>0</v>
      </c>
      <c r="CH165" s="356">
        <f>AK165*$CE165</f>
        <v>0</v>
      </c>
      <c r="CI165" s="356">
        <f>AM165*$CE165</f>
        <v>0</v>
      </c>
      <c r="CJ165" s="357">
        <f>AO165*$CE165</f>
        <v>0</v>
      </c>
      <c r="CK165" s="396">
        <f t="shared" ref="CK165" si="3042">SUM(CF165:CJ167)</f>
        <v>0</v>
      </c>
      <c r="CL165" s="397">
        <f>IF(F165=vstupy!B$42,"1",0)</f>
        <v>0</v>
      </c>
      <c r="CM165" s="358">
        <f t="shared" ref="CM165" si="3043">IF($CL165="1",AP165,0)</f>
        <v>0</v>
      </c>
      <c r="CN165" s="356">
        <f t="shared" ref="CN165" si="3044">IF($CL165="1",AQ165,0)</f>
        <v>0</v>
      </c>
      <c r="CO165" s="356">
        <f t="shared" ref="CO165" si="3045">IF($CL165="1",AR165,0)</f>
        <v>0</v>
      </c>
      <c r="CP165" s="356">
        <f t="shared" ref="CP165" si="3046">IF($CL165="1",AS165,0)</f>
        <v>0</v>
      </c>
      <c r="CQ165" s="356">
        <f t="shared" ref="CQ165" si="3047">IF($CL165="1",AT165,0)</f>
        <v>0</v>
      </c>
      <c r="CR165" s="356">
        <f t="shared" ref="CR165" si="3048">IF($CL165="1",AU165,0)</f>
        <v>0</v>
      </c>
      <c r="CS165" s="356">
        <f t="shared" ref="CS165" si="3049">IF($CL165="1",AV165,0)</f>
        <v>0</v>
      </c>
      <c r="CT165" s="356">
        <f t="shared" ref="CT165" si="3050">IF($CL165="1",AW165,0)</f>
        <v>0</v>
      </c>
      <c r="CU165" s="356">
        <f t="shared" ref="CU165" si="3051">IF($CL165="1",AX165,0)</f>
        <v>0</v>
      </c>
      <c r="CV165" s="357">
        <f t="shared" ref="CV165" si="3052">IF($CL165="1",AY165,0)</f>
        <v>0</v>
      </c>
      <c r="CW165" s="355">
        <f>CP165+CT165+CV165</f>
        <v>0</v>
      </c>
      <c r="CX165" s="355">
        <f t="shared" ref="CX165" si="3053">CN165+CR165</f>
        <v>0</v>
      </c>
      <c r="CY165" s="358">
        <f t="shared" ref="CY165" si="3054">IF($CL165="1",AZ165,0)</f>
        <v>0</v>
      </c>
      <c r="CZ165" s="356">
        <f t="shared" ref="CZ165" si="3055">IF($CL165="1",BA165,0)</f>
        <v>0</v>
      </c>
      <c r="DA165" s="356">
        <f t="shared" ref="DA165" si="3056">IF($CL165="1",BB165,0)</f>
        <v>0</v>
      </c>
      <c r="DB165" s="356">
        <f t="shared" ref="DB165" si="3057">IF($CL165="1",BC165,0)</f>
        <v>0</v>
      </c>
      <c r="DC165" s="356">
        <f t="shared" ref="DC165" si="3058">IF($CL165="1",BD165,0)</f>
        <v>0</v>
      </c>
      <c r="DD165" s="356">
        <f t="shared" ref="DD165" si="3059">IF($CL165="1",BE165,0)</f>
        <v>0</v>
      </c>
      <c r="DE165" s="356">
        <f t="shared" ref="DE165" si="3060">IF($CL165="1",BF165,0)</f>
        <v>0</v>
      </c>
      <c r="DF165" s="356">
        <f t="shared" ref="DF165" si="3061">IF($CL165="1",BG165,0)</f>
        <v>0</v>
      </c>
      <c r="DG165" s="356">
        <f t="shared" ref="DG165" si="3062">IF($CL165="1",BH165,0)</f>
        <v>0</v>
      </c>
      <c r="DH165" s="357">
        <f t="shared" ref="DH165" si="3063">IF($CL165="1",BI165,0)</f>
        <v>0</v>
      </c>
      <c r="DI165" s="352">
        <f>DB165+DF165+DH165</f>
        <v>0</v>
      </c>
      <c r="DJ165" s="352">
        <f t="shared" ref="DJ165" si="3064">CZ165+DD165</f>
        <v>0</v>
      </c>
      <c r="DK165" s="393">
        <f>IF(CE165=0,1,0)</f>
        <v>1</v>
      </c>
      <c r="DL165" s="393">
        <f>IFERROR(IF($AF165="N",AH165+AJ165+AL165+AN165,AF165+AH165+AJ165+AL165+AN165),0)*$DK165</f>
        <v>0</v>
      </c>
      <c r="DM165" s="393">
        <f>(AG165+AI165+AK165+AM165+AO165)*$DK165</f>
        <v>0</v>
      </c>
      <c r="DN165" s="393">
        <f>AS165+AW165+AY165-CW165</f>
        <v>0</v>
      </c>
      <c r="DO165" s="393">
        <f>BC165+BG165+BI165-DI165</f>
        <v>0</v>
      </c>
      <c r="DP165" s="393">
        <f>DN165+DO165</f>
        <v>0</v>
      </c>
      <c r="DQ165" s="392" t="str">
        <f>IF(OR(F165=vstupy!B$40,F165=vstupy!B$41,F165=vstupy!B$42,),"0","1")</f>
        <v>0</v>
      </c>
      <c r="DR165" s="358">
        <f>IF($DQ165="1",AQ165,"0")+CF165</f>
        <v>0</v>
      </c>
      <c r="DS165" s="356">
        <f>IF($DQ165="1",AS165,"0")+CG165</f>
        <v>0</v>
      </c>
      <c r="DT165" s="356">
        <f>IF($DQ165="1",AU165,"0")+CH165</f>
        <v>0</v>
      </c>
      <c r="DU165" s="356">
        <f>IF($DQ165="1",AW165,"0")+CI165</f>
        <v>0</v>
      </c>
      <c r="DV165" s="357">
        <f>IF($DQ165="1",AY165,"0")+CJ165</f>
        <v>0</v>
      </c>
      <c r="DW165" s="423">
        <f t="shared" ref="DW165" si="3065">SUM(DR165:DV167)</f>
        <v>0</v>
      </c>
      <c r="DX165" s="358" t="str">
        <f t="shared" ref="DX165" si="3066">IF($DQ165="1",BA165,"0")</f>
        <v>0</v>
      </c>
      <c r="DY165" s="356" t="str">
        <f t="shared" ref="DY165" si="3067">IF($DQ165="1",BC165,"0")</f>
        <v>0</v>
      </c>
      <c r="DZ165" s="356" t="str">
        <f t="shared" ref="DZ165" si="3068">IF($DQ165="1",BE165,"0")</f>
        <v>0</v>
      </c>
      <c r="EA165" s="356" t="str">
        <f>IF($DQ165="1",BG165,"0")</f>
        <v>0</v>
      </c>
      <c r="EB165" s="357" t="str">
        <f>IF($DQ165="1",BI165,"0")</f>
        <v>0</v>
      </c>
      <c r="EC165" s="423">
        <f t="shared" ref="EC165" si="3069">SUM(DX165:EB167)</f>
        <v>0</v>
      </c>
      <c r="ED165" s="424">
        <f>EC165+DW165</f>
        <v>0</v>
      </c>
    </row>
    <row r="166" spans="2:134" ht="12.6" customHeight="1" x14ac:dyDescent="0.25">
      <c r="B166" s="433"/>
      <c r="C166" s="428"/>
      <c r="D166" s="428"/>
      <c r="E166" s="428"/>
      <c r="F166" s="458"/>
      <c r="G166" s="449"/>
      <c r="H166" s="475"/>
      <c r="I166" s="475"/>
      <c r="J166" s="492"/>
      <c r="K166" s="458"/>
      <c r="L166" s="413"/>
      <c r="M166" s="456"/>
      <c r="N166" s="413"/>
      <c r="O166" s="413"/>
      <c r="P166" s="413"/>
      <c r="Q166" s="391"/>
      <c r="R166" s="386"/>
      <c r="S166" s="413"/>
      <c r="T166" s="416"/>
      <c r="U166" s="391"/>
      <c r="V166" s="386"/>
      <c r="W166" s="413"/>
      <c r="X166" s="174" t="s">
        <v>157</v>
      </c>
      <c r="Y166" s="188" t="s">
        <v>152</v>
      </c>
      <c r="Z166" s="185">
        <f>VLOOKUP($X166,vstupy!$B$18:$F$31,MATCH($Y166,vstupy!$B$17:$F$17,0),0)</f>
        <v>0</v>
      </c>
      <c r="AA166" s="121" t="s">
        <v>158</v>
      </c>
      <c r="AB166" s="185">
        <f>VLOOKUP($AA166,vstupy!$B$34:$C$36,2,FALSE)</f>
        <v>0</v>
      </c>
      <c r="AC166" s="185">
        <f t="shared" si="2494"/>
        <v>0</v>
      </c>
      <c r="AD166" s="466"/>
      <c r="AE166" s="435"/>
      <c r="AF166" s="358"/>
      <c r="AG166" s="382"/>
      <c r="AH166" s="382"/>
      <c r="AI166" s="382"/>
      <c r="AJ166" s="382"/>
      <c r="AK166" s="382"/>
      <c r="AL166" s="382"/>
      <c r="AM166" s="389"/>
      <c r="AN166" s="382"/>
      <c r="AO166" s="384"/>
      <c r="AP166" s="358"/>
      <c r="AQ166" s="356"/>
      <c r="AR166" s="356"/>
      <c r="AS166" s="356"/>
      <c r="AT166" s="356"/>
      <c r="AU166" s="356"/>
      <c r="AV166" s="356"/>
      <c r="AW166" s="356"/>
      <c r="AX166" s="356"/>
      <c r="AY166" s="356"/>
      <c r="AZ166" s="356"/>
      <c r="BA166" s="356"/>
      <c r="BB166" s="356"/>
      <c r="BC166" s="356"/>
      <c r="BD166" s="356"/>
      <c r="BE166" s="356"/>
      <c r="BF166" s="356"/>
      <c r="BG166" s="356"/>
      <c r="BH166" s="356"/>
      <c r="BI166" s="502"/>
      <c r="BJ166" s="355"/>
      <c r="BK166" s="358"/>
      <c r="BL166" s="356"/>
      <c r="BM166" s="356"/>
      <c r="BN166" s="356"/>
      <c r="BO166" s="356"/>
      <c r="BP166" s="356"/>
      <c r="BQ166" s="356"/>
      <c r="BR166" s="356"/>
      <c r="BS166" s="356"/>
      <c r="BT166" s="357"/>
      <c r="BU166" s="358"/>
      <c r="BV166" s="356"/>
      <c r="BW166" s="356"/>
      <c r="BX166" s="356"/>
      <c r="BY166" s="356"/>
      <c r="BZ166" s="356"/>
      <c r="CA166" s="356"/>
      <c r="CB166" s="356"/>
      <c r="CC166" s="356"/>
      <c r="CD166" s="357"/>
      <c r="CE166" s="395"/>
      <c r="CF166" s="358"/>
      <c r="CG166" s="356"/>
      <c r="CH166" s="356"/>
      <c r="CI166" s="356"/>
      <c r="CJ166" s="357"/>
      <c r="CK166" s="396"/>
      <c r="CL166" s="398"/>
      <c r="CM166" s="358"/>
      <c r="CN166" s="356"/>
      <c r="CO166" s="356"/>
      <c r="CP166" s="356"/>
      <c r="CQ166" s="356"/>
      <c r="CR166" s="356"/>
      <c r="CS166" s="356"/>
      <c r="CT166" s="356"/>
      <c r="CU166" s="356"/>
      <c r="CV166" s="357"/>
      <c r="CW166" s="355"/>
      <c r="CX166" s="355"/>
      <c r="CY166" s="358"/>
      <c r="CZ166" s="356"/>
      <c r="DA166" s="356"/>
      <c r="DB166" s="356"/>
      <c r="DC166" s="356"/>
      <c r="DD166" s="356"/>
      <c r="DE166" s="356"/>
      <c r="DF166" s="356"/>
      <c r="DG166" s="356"/>
      <c r="DH166" s="357"/>
      <c r="DI166" s="352"/>
      <c r="DJ166" s="352"/>
      <c r="DK166" s="393"/>
      <c r="DL166" s="393"/>
      <c r="DM166" s="393"/>
      <c r="DN166" s="393"/>
      <c r="DO166" s="393"/>
      <c r="DP166" s="393"/>
      <c r="DQ166" s="392"/>
      <c r="DR166" s="358"/>
      <c r="DS166" s="356"/>
      <c r="DT166" s="356"/>
      <c r="DU166" s="356"/>
      <c r="DV166" s="357"/>
      <c r="DW166" s="423"/>
      <c r="DX166" s="358"/>
      <c r="DY166" s="356"/>
      <c r="DZ166" s="356"/>
      <c r="EA166" s="356"/>
      <c r="EB166" s="357"/>
      <c r="EC166" s="423"/>
      <c r="ED166" s="424"/>
    </row>
    <row r="167" spans="2:134" ht="12.6" customHeight="1" x14ac:dyDescent="0.25">
      <c r="B167" s="433"/>
      <c r="C167" s="428"/>
      <c r="D167" s="428"/>
      <c r="E167" s="428"/>
      <c r="F167" s="459"/>
      <c r="G167" s="449"/>
      <c r="H167" s="476"/>
      <c r="I167" s="476"/>
      <c r="J167" s="493"/>
      <c r="K167" s="459"/>
      <c r="L167" s="413"/>
      <c r="M167" s="456"/>
      <c r="N167" s="413"/>
      <c r="O167" s="413"/>
      <c r="P167" s="413"/>
      <c r="Q167" s="391"/>
      <c r="R167" s="386"/>
      <c r="S167" s="413"/>
      <c r="T167" s="416"/>
      <c r="U167" s="391"/>
      <c r="V167" s="386"/>
      <c r="W167" s="413"/>
      <c r="X167" s="174" t="s">
        <v>157</v>
      </c>
      <c r="Y167" s="188" t="s">
        <v>152</v>
      </c>
      <c r="Z167" s="185">
        <f>VLOOKUP($X167,vstupy!$B$18:$F$31,MATCH($Y167,vstupy!$B$17:$F$17,0),0)</f>
        <v>0</v>
      </c>
      <c r="AA167" s="121" t="s">
        <v>158</v>
      </c>
      <c r="AB167" s="185">
        <f>VLOOKUP($AA167,vstupy!$B$34:$C$36,2,FALSE)</f>
        <v>0</v>
      </c>
      <c r="AC167" s="185">
        <f t="shared" si="2494"/>
        <v>0</v>
      </c>
      <c r="AD167" s="467"/>
      <c r="AE167" s="436"/>
      <c r="AF167" s="358"/>
      <c r="AG167" s="382"/>
      <c r="AH167" s="382"/>
      <c r="AI167" s="382"/>
      <c r="AJ167" s="382"/>
      <c r="AK167" s="382"/>
      <c r="AL167" s="382"/>
      <c r="AM167" s="381"/>
      <c r="AN167" s="382"/>
      <c r="AO167" s="384"/>
      <c r="AP167" s="358"/>
      <c r="AQ167" s="356"/>
      <c r="AR167" s="356"/>
      <c r="AS167" s="356"/>
      <c r="AT167" s="356"/>
      <c r="AU167" s="356"/>
      <c r="AV167" s="356"/>
      <c r="AW167" s="356"/>
      <c r="AX167" s="356"/>
      <c r="AY167" s="356"/>
      <c r="AZ167" s="356"/>
      <c r="BA167" s="356"/>
      <c r="BB167" s="356"/>
      <c r="BC167" s="356"/>
      <c r="BD167" s="356"/>
      <c r="BE167" s="356"/>
      <c r="BF167" s="356"/>
      <c r="BG167" s="356"/>
      <c r="BH167" s="356"/>
      <c r="BI167" s="502"/>
      <c r="BJ167" s="355"/>
      <c r="BK167" s="358"/>
      <c r="BL167" s="356"/>
      <c r="BM167" s="356"/>
      <c r="BN167" s="356"/>
      <c r="BO167" s="356"/>
      <c r="BP167" s="356"/>
      <c r="BQ167" s="356"/>
      <c r="BR167" s="356"/>
      <c r="BS167" s="356"/>
      <c r="BT167" s="357"/>
      <c r="BU167" s="358"/>
      <c r="BV167" s="356"/>
      <c r="BW167" s="356"/>
      <c r="BX167" s="356"/>
      <c r="BY167" s="356"/>
      <c r="BZ167" s="356"/>
      <c r="CA167" s="356"/>
      <c r="CB167" s="356"/>
      <c r="CC167" s="356"/>
      <c r="CD167" s="357"/>
      <c r="CE167" s="395"/>
      <c r="CF167" s="358"/>
      <c r="CG167" s="356"/>
      <c r="CH167" s="356"/>
      <c r="CI167" s="356"/>
      <c r="CJ167" s="357"/>
      <c r="CK167" s="396"/>
      <c r="CL167" s="399"/>
      <c r="CM167" s="358"/>
      <c r="CN167" s="356"/>
      <c r="CO167" s="356"/>
      <c r="CP167" s="356"/>
      <c r="CQ167" s="356"/>
      <c r="CR167" s="356"/>
      <c r="CS167" s="356"/>
      <c r="CT167" s="356"/>
      <c r="CU167" s="356"/>
      <c r="CV167" s="357"/>
      <c r="CW167" s="355"/>
      <c r="CX167" s="355"/>
      <c r="CY167" s="358"/>
      <c r="CZ167" s="356"/>
      <c r="DA167" s="356"/>
      <c r="DB167" s="356"/>
      <c r="DC167" s="356"/>
      <c r="DD167" s="356"/>
      <c r="DE167" s="356"/>
      <c r="DF167" s="356"/>
      <c r="DG167" s="356"/>
      <c r="DH167" s="357"/>
      <c r="DI167" s="352"/>
      <c r="DJ167" s="352"/>
      <c r="DK167" s="393"/>
      <c r="DL167" s="393"/>
      <c r="DM167" s="393"/>
      <c r="DN167" s="393"/>
      <c r="DO167" s="393"/>
      <c r="DP167" s="393"/>
      <c r="DQ167" s="392"/>
      <c r="DR167" s="358"/>
      <c r="DS167" s="356"/>
      <c r="DT167" s="356"/>
      <c r="DU167" s="356"/>
      <c r="DV167" s="357"/>
      <c r="DW167" s="423"/>
      <c r="DX167" s="358"/>
      <c r="DY167" s="356"/>
      <c r="DZ167" s="356"/>
      <c r="EA167" s="356"/>
      <c r="EB167" s="357"/>
      <c r="EC167" s="423"/>
      <c r="ED167" s="424"/>
    </row>
    <row r="168" spans="2:134" ht="12.6" customHeight="1" x14ac:dyDescent="0.25">
      <c r="B168" s="432">
        <f t="shared" ref="B168" si="3070">B165+1</f>
        <v>54</v>
      </c>
      <c r="C168" s="429"/>
      <c r="D168" s="429"/>
      <c r="E168" s="429"/>
      <c r="F168" s="445" t="s">
        <v>212</v>
      </c>
      <c r="G168" s="450"/>
      <c r="H168" s="462" t="str">
        <f t="shared" ref="H168" si="3071">IF($F168="3e)  Skoršia transpozícia  - zavedenie transpozície pred termínom ktorý určuje smernica EÚ. "," ","")</f>
        <v/>
      </c>
      <c r="I168" s="462" t="str">
        <f t="shared" ref="I168" si="3072">IF($F168="3e)  Skoršia transpozícia  - zavedenie transpozície pred termínom ktorý určuje smernica EÚ. ",$H168,"NA")</f>
        <v>NA</v>
      </c>
      <c r="J168" s="494">
        <f>IF(I168&gt;12,1,I168/12)</f>
        <v>1</v>
      </c>
      <c r="K168" s="445"/>
      <c r="L168" s="414"/>
      <c r="M168" s="455">
        <f>IF(L168="N",0,L168)</f>
        <v>0</v>
      </c>
      <c r="N168" s="414" t="s">
        <v>212</v>
      </c>
      <c r="O168" s="414"/>
      <c r="P168" s="414"/>
      <c r="Q168" s="390" t="s">
        <v>36</v>
      </c>
      <c r="R168" s="385">
        <f>VLOOKUP(Q168,vstupy!$B$3:$C$15,2,FALSE)</f>
        <v>0</v>
      </c>
      <c r="S168" s="414"/>
      <c r="T168" s="415"/>
      <c r="U168" s="390" t="s">
        <v>36</v>
      </c>
      <c r="V168" s="385">
        <f>VLOOKUP(U168,vstupy!$B$3:$C$15,2,FALSE)</f>
        <v>0</v>
      </c>
      <c r="W168" s="414"/>
      <c r="X168" s="292" t="s">
        <v>157</v>
      </c>
      <c r="Y168" s="293" t="s">
        <v>152</v>
      </c>
      <c r="Z168" s="294">
        <f>VLOOKUP($X168,vstupy!$B$18:$F$31,MATCH($Y168,vstupy!$B$17:$F$17,0),0)</f>
        <v>0</v>
      </c>
      <c r="AA168" s="295" t="s">
        <v>158</v>
      </c>
      <c r="AB168" s="294">
        <f>VLOOKUP($AA168,vstupy!$B$34:$C$36,2,FALSE)</f>
        <v>0</v>
      </c>
      <c r="AC168" s="294">
        <f t="shared" si="2494"/>
        <v>0</v>
      </c>
      <c r="AD168" s="440" t="s">
        <v>36</v>
      </c>
      <c r="AE168" s="434">
        <f>VLOOKUP(AD168,vstupy!$B$3:$C$15,2,FALSE)</f>
        <v>0</v>
      </c>
      <c r="AF168" s="437" t="str">
        <f>IFERROR(IF(M168=0,"N",O168/L168*J168),0)</f>
        <v>N</v>
      </c>
      <c r="AG168" s="382">
        <f>O168*J168</f>
        <v>0</v>
      </c>
      <c r="AH168" s="394">
        <f t="shared" ref="AH168" si="3073">P168*R168*J168</f>
        <v>0</v>
      </c>
      <c r="AI168" s="381">
        <f t="shared" ref="AI168" si="3074">IFERROR(AH168*M168,0)</f>
        <v>0</v>
      </c>
      <c r="AJ168" s="394" t="str">
        <f t="shared" ref="AJ168" si="3075">IFERROR(IF(M168=0,"N",S168/L168*J168),0)</f>
        <v>N</v>
      </c>
      <c r="AK168" s="382">
        <f t="shared" ref="AK168" si="3076">S168*J168</f>
        <v>0</v>
      </c>
      <c r="AL168" s="382">
        <f>T168*V168*J168</f>
        <v>0</v>
      </c>
      <c r="AM168" s="387">
        <f t="shared" ref="AM168" si="3077">IFERROR(AL168*M168,0)</f>
        <v>0</v>
      </c>
      <c r="AN168" s="381">
        <f t="shared" ref="AN168" si="3078">IF(W168&gt;0,IF(AE168&gt;0,($G$5/160)*(W168/60)*AE168*J168,0),IF(AE168&gt;0,($G$5/160)*((AC168+AC169+AC170)/60)*AE168*J168,0))</f>
        <v>0</v>
      </c>
      <c r="AO168" s="384">
        <f>IFERROR(AN168*M168,0)</f>
        <v>0</v>
      </c>
      <c r="AP168" s="358">
        <f t="shared" ref="AP168" si="3079">IF($N168="In (zvyšuje náklady)",AF168,0)</f>
        <v>0</v>
      </c>
      <c r="AQ168" s="356">
        <f t="shared" ref="AQ168" si="3080">IF($N168="In (zvyšuje náklady)",AG168,0)</f>
        <v>0</v>
      </c>
      <c r="AR168" s="356">
        <f t="shared" ref="AR168" si="3081">IF($N168="In (zvyšuje náklady)",AH168,0)</f>
        <v>0</v>
      </c>
      <c r="AS168" s="356">
        <f t="shared" ref="AS168" si="3082">IF($N168="In (zvyšuje náklady)",AI168,0)</f>
        <v>0</v>
      </c>
      <c r="AT168" s="356">
        <f t="shared" ref="AT168" si="3083">IF($N168="In (zvyšuje náklady)",AJ168,0)</f>
        <v>0</v>
      </c>
      <c r="AU168" s="356">
        <f t="shared" ref="AU168" si="3084">IF($N168="In (zvyšuje náklady)",AK168,0)</f>
        <v>0</v>
      </c>
      <c r="AV168" s="356">
        <f t="shared" ref="AV168" si="3085">IF($N168="In (zvyšuje náklady)",AL168,0)</f>
        <v>0</v>
      </c>
      <c r="AW168" s="356">
        <f t="shared" ref="AW168" si="3086">IF($N168="In (zvyšuje náklady)",AM168,0)</f>
        <v>0</v>
      </c>
      <c r="AX168" s="356">
        <f t="shared" ref="AX168" si="3087">IF($N168="In (zvyšuje náklady)",AN168,0)</f>
        <v>0</v>
      </c>
      <c r="AY168" s="356">
        <f t="shared" ref="AY168" si="3088">IF($N168="In (zvyšuje náklady)",AO168,0)</f>
        <v>0</v>
      </c>
      <c r="AZ168" s="356" t="str">
        <f t="shared" ref="AZ168" si="3089">IF($N168="Out (znižuje náklady)",AF168,"0")</f>
        <v>0</v>
      </c>
      <c r="BA168" s="356" t="str">
        <f t="shared" ref="BA168" si="3090">IF($N168="Out (znižuje náklady)",AG168,"0")</f>
        <v>0</v>
      </c>
      <c r="BB168" s="356" t="str">
        <f t="shared" ref="BB168" si="3091">IF($N168="Out (znižuje náklady)",AH168,"0")</f>
        <v>0</v>
      </c>
      <c r="BC168" s="356" t="str">
        <f t="shared" ref="BC168" si="3092">IF($N168="Out (znižuje náklady)",AI168,"0")</f>
        <v>0</v>
      </c>
      <c r="BD168" s="356" t="str">
        <f t="shared" ref="BD168" si="3093">IF($N168="Out (znižuje náklady)",AJ168,"0")</f>
        <v>0</v>
      </c>
      <c r="BE168" s="356" t="str">
        <f t="shared" ref="BE168" si="3094">IF($N168="Out (znižuje náklady)",AK168,"0")</f>
        <v>0</v>
      </c>
      <c r="BF168" s="356" t="str">
        <f t="shared" ref="BF168" si="3095">IF($N168="Out (znižuje náklady)",AL168,"0")</f>
        <v>0</v>
      </c>
      <c r="BG168" s="356" t="str">
        <f t="shared" ref="BG168" si="3096">IF($N168="Out (znižuje náklady)",AM168,"0")</f>
        <v>0</v>
      </c>
      <c r="BH168" s="356" t="str">
        <f t="shared" ref="BH168" si="3097">IF($N168="Out (znižuje náklady)",AN168,"0")</f>
        <v>0</v>
      </c>
      <c r="BI168" s="502" t="str">
        <f t="shared" ref="BI168" si="3098">IF($N168="Out (znižuje náklady)",AO168,"0")</f>
        <v>0</v>
      </c>
      <c r="BJ168" s="355">
        <f>IF(F168=vstupy!$B$47,0,1)</f>
        <v>1</v>
      </c>
      <c r="BK168" s="358">
        <f t="shared" ref="BK168" si="3099">$BJ168*AP168</f>
        <v>0</v>
      </c>
      <c r="BL168" s="356">
        <f t="shared" ref="BL168" si="3100">$BJ168*AQ168</f>
        <v>0</v>
      </c>
      <c r="BM168" s="356">
        <f t="shared" ref="BM168" si="3101">$BJ168*AR168</f>
        <v>0</v>
      </c>
      <c r="BN168" s="356">
        <f t="shared" ref="BN168" si="3102">$BJ168*AS168</f>
        <v>0</v>
      </c>
      <c r="BO168" s="356">
        <f t="shared" ref="BO168" si="3103">$BJ168*AT168</f>
        <v>0</v>
      </c>
      <c r="BP168" s="356">
        <f t="shared" ref="BP168" si="3104">$BJ168*AU168</f>
        <v>0</v>
      </c>
      <c r="BQ168" s="356">
        <f t="shared" ref="BQ168" si="3105">$BJ168*AV168</f>
        <v>0</v>
      </c>
      <c r="BR168" s="356">
        <f t="shared" ref="BR168" si="3106">$BJ168*AW168</f>
        <v>0</v>
      </c>
      <c r="BS168" s="356">
        <f t="shared" ref="BS168" si="3107">$BJ168*AX168</f>
        <v>0</v>
      </c>
      <c r="BT168" s="357">
        <f t="shared" ref="BT168" si="3108">$BJ168*AY168</f>
        <v>0</v>
      </c>
      <c r="BU168" s="358">
        <f t="shared" ref="BU168" si="3109">$BJ168*AZ168</f>
        <v>0</v>
      </c>
      <c r="BV168" s="356">
        <f t="shared" ref="BV168" si="3110">$BJ168*BA168</f>
        <v>0</v>
      </c>
      <c r="BW168" s="356">
        <f t="shared" ref="BW168" si="3111">$BJ168*BB168</f>
        <v>0</v>
      </c>
      <c r="BX168" s="356">
        <f t="shared" ref="BX168" si="3112">$BJ168*BC168</f>
        <v>0</v>
      </c>
      <c r="BY168" s="356">
        <f t="shared" ref="BY168" si="3113">$BJ168*BD168</f>
        <v>0</v>
      </c>
      <c r="BZ168" s="356">
        <f t="shared" ref="BZ168" si="3114">$BJ168*BE168</f>
        <v>0</v>
      </c>
      <c r="CA168" s="356">
        <f t="shared" ref="CA168" si="3115">$BJ168*BF168</f>
        <v>0</v>
      </c>
      <c r="CB168" s="356">
        <f t="shared" ref="CB168" si="3116">$BJ168*BG168</f>
        <v>0</v>
      </c>
      <c r="CC168" s="356">
        <f t="shared" ref="CC168" si="3117">$BJ168*BH168</f>
        <v>0</v>
      </c>
      <c r="CD168" s="357">
        <f t="shared" ref="CD168" si="3118">$BJ168*BI168</f>
        <v>0</v>
      </c>
      <c r="CE168" s="395">
        <f>IF(N168="Nemení sa",1,0)</f>
        <v>0</v>
      </c>
      <c r="CF168" s="358">
        <f>AG168*$CE168</f>
        <v>0</v>
      </c>
      <c r="CG168" s="356">
        <f>AI168*$CE168</f>
        <v>0</v>
      </c>
      <c r="CH168" s="356">
        <f>AK168*$CE168</f>
        <v>0</v>
      </c>
      <c r="CI168" s="356">
        <f>AM168*$CE168</f>
        <v>0</v>
      </c>
      <c r="CJ168" s="357">
        <f>AO168*$CE168</f>
        <v>0</v>
      </c>
      <c r="CK168" s="396">
        <f t="shared" ref="CK168" si="3119">SUM(CF168:CJ170)</f>
        <v>0</v>
      </c>
      <c r="CL168" s="397">
        <f>IF(F168=vstupy!B$42,"1",0)</f>
        <v>0</v>
      </c>
      <c r="CM168" s="358">
        <f t="shared" ref="CM168" si="3120">IF($CL168="1",AP168,0)</f>
        <v>0</v>
      </c>
      <c r="CN168" s="356">
        <f t="shared" ref="CN168" si="3121">IF($CL168="1",AQ168,0)</f>
        <v>0</v>
      </c>
      <c r="CO168" s="356">
        <f t="shared" ref="CO168" si="3122">IF($CL168="1",AR168,0)</f>
        <v>0</v>
      </c>
      <c r="CP168" s="356">
        <f t="shared" ref="CP168" si="3123">IF($CL168="1",AS168,0)</f>
        <v>0</v>
      </c>
      <c r="CQ168" s="356">
        <f t="shared" ref="CQ168" si="3124">IF($CL168="1",AT168,0)</f>
        <v>0</v>
      </c>
      <c r="CR168" s="356">
        <f t="shared" ref="CR168" si="3125">IF($CL168="1",AU168,0)</f>
        <v>0</v>
      </c>
      <c r="CS168" s="356">
        <f t="shared" ref="CS168" si="3126">IF($CL168="1",AV168,0)</f>
        <v>0</v>
      </c>
      <c r="CT168" s="356">
        <f t="shared" ref="CT168" si="3127">IF($CL168="1",AW168,0)</f>
        <v>0</v>
      </c>
      <c r="CU168" s="356">
        <f t="shared" ref="CU168" si="3128">IF($CL168="1",AX168,0)</f>
        <v>0</v>
      </c>
      <c r="CV168" s="357">
        <f t="shared" ref="CV168" si="3129">IF($CL168="1",AY168,0)</f>
        <v>0</v>
      </c>
      <c r="CW168" s="355">
        <f>CP168+CT168+CV168</f>
        <v>0</v>
      </c>
      <c r="CX168" s="355">
        <f t="shared" ref="CX168" si="3130">CN168+CR168</f>
        <v>0</v>
      </c>
      <c r="CY168" s="358">
        <f t="shared" ref="CY168" si="3131">IF($CL168="1",AZ168,0)</f>
        <v>0</v>
      </c>
      <c r="CZ168" s="356">
        <f t="shared" ref="CZ168" si="3132">IF($CL168="1",BA168,0)</f>
        <v>0</v>
      </c>
      <c r="DA168" s="356">
        <f t="shared" ref="DA168" si="3133">IF($CL168="1",BB168,0)</f>
        <v>0</v>
      </c>
      <c r="DB168" s="356">
        <f t="shared" ref="DB168" si="3134">IF($CL168="1",BC168,0)</f>
        <v>0</v>
      </c>
      <c r="DC168" s="356">
        <f t="shared" ref="DC168" si="3135">IF($CL168="1",BD168,0)</f>
        <v>0</v>
      </c>
      <c r="DD168" s="356">
        <f t="shared" ref="DD168" si="3136">IF($CL168="1",BE168,0)</f>
        <v>0</v>
      </c>
      <c r="DE168" s="356">
        <f t="shared" ref="DE168" si="3137">IF($CL168="1",BF168,0)</f>
        <v>0</v>
      </c>
      <c r="DF168" s="356">
        <f t="shared" ref="DF168" si="3138">IF($CL168="1",BG168,0)</f>
        <v>0</v>
      </c>
      <c r="DG168" s="356">
        <f t="shared" ref="DG168" si="3139">IF($CL168="1",BH168,0)</f>
        <v>0</v>
      </c>
      <c r="DH168" s="357">
        <f t="shared" ref="DH168" si="3140">IF($CL168="1",BI168,0)</f>
        <v>0</v>
      </c>
      <c r="DI168" s="352">
        <f>DB168+DF168+DH168</f>
        <v>0</v>
      </c>
      <c r="DJ168" s="352">
        <f t="shared" ref="DJ168" si="3141">CZ168+DD168</f>
        <v>0</v>
      </c>
      <c r="DK168" s="393">
        <f>IF(CE168=0,1,0)</f>
        <v>1</v>
      </c>
      <c r="DL168" s="393">
        <f>IFERROR(IF($AF168="N",AH168+AJ168+AL168+AN168,AF168+AH168+AJ168+AL168+AN168),0)*$DK168</f>
        <v>0</v>
      </c>
      <c r="DM168" s="393">
        <f>(AG168+AI168+AK168+AM168+AO168)*$DK168</f>
        <v>0</v>
      </c>
      <c r="DN168" s="393">
        <f>AS168+AW168+AY168-CW168</f>
        <v>0</v>
      </c>
      <c r="DO168" s="393">
        <f>BC168+BG168+BI168-DI168</f>
        <v>0</v>
      </c>
      <c r="DP168" s="393">
        <f>DN168+DO168</f>
        <v>0</v>
      </c>
      <c r="DQ168" s="392" t="str">
        <f>IF(OR(F168=vstupy!B$40,F168=vstupy!B$41,F168=vstupy!B$42,),"0","1")</f>
        <v>0</v>
      </c>
      <c r="DR168" s="358">
        <f>IF($DQ168="1",AQ168,"0")+CF168</f>
        <v>0</v>
      </c>
      <c r="DS168" s="356">
        <f>IF($DQ168="1",AS168,"0")+CG168</f>
        <v>0</v>
      </c>
      <c r="DT168" s="356">
        <f>IF($DQ168="1",AU168,"0")+CH168</f>
        <v>0</v>
      </c>
      <c r="DU168" s="356">
        <f>IF($DQ168="1",AW168,"0")+CI168</f>
        <v>0</v>
      </c>
      <c r="DV168" s="357">
        <f>IF($DQ168="1",AY168,"0")+CJ168</f>
        <v>0</v>
      </c>
      <c r="DW168" s="423">
        <f t="shared" ref="DW168" si="3142">SUM(DR168:DV170)</f>
        <v>0</v>
      </c>
      <c r="DX168" s="358" t="str">
        <f t="shared" ref="DX168" si="3143">IF($DQ168="1",BA168,"0")</f>
        <v>0</v>
      </c>
      <c r="DY168" s="356" t="str">
        <f t="shared" ref="DY168" si="3144">IF($DQ168="1",BC168,"0")</f>
        <v>0</v>
      </c>
      <c r="DZ168" s="356" t="str">
        <f t="shared" ref="DZ168" si="3145">IF($DQ168="1",BE168,"0")</f>
        <v>0</v>
      </c>
      <c r="EA168" s="356" t="str">
        <f>IF($DQ168="1",BG168,"0")</f>
        <v>0</v>
      </c>
      <c r="EB168" s="357" t="str">
        <f>IF($DQ168="1",BI168,"0")</f>
        <v>0</v>
      </c>
      <c r="EC168" s="423">
        <f t="shared" ref="EC168" si="3146">SUM(DX168:EB170)</f>
        <v>0</v>
      </c>
      <c r="ED168" s="424">
        <f>EC168+DW168</f>
        <v>0</v>
      </c>
    </row>
    <row r="169" spans="2:134" ht="12.6" customHeight="1" x14ac:dyDescent="0.25">
      <c r="B169" s="432"/>
      <c r="C169" s="429"/>
      <c r="D169" s="429"/>
      <c r="E169" s="429"/>
      <c r="F169" s="446"/>
      <c r="G169" s="450"/>
      <c r="H169" s="463"/>
      <c r="I169" s="463"/>
      <c r="J169" s="495"/>
      <c r="K169" s="446"/>
      <c r="L169" s="414"/>
      <c r="M169" s="455"/>
      <c r="N169" s="414"/>
      <c r="O169" s="414"/>
      <c r="P169" s="414"/>
      <c r="Q169" s="390"/>
      <c r="R169" s="385"/>
      <c r="S169" s="414"/>
      <c r="T169" s="415"/>
      <c r="U169" s="390"/>
      <c r="V169" s="385"/>
      <c r="W169" s="414"/>
      <c r="X169" s="292" t="s">
        <v>157</v>
      </c>
      <c r="Y169" s="293" t="s">
        <v>152</v>
      </c>
      <c r="Z169" s="294">
        <f>VLOOKUP($X169,vstupy!$B$18:$F$31,MATCH($Y169,vstupy!$B$17:$F$17,0),0)</f>
        <v>0</v>
      </c>
      <c r="AA169" s="295" t="s">
        <v>158</v>
      </c>
      <c r="AB169" s="294">
        <f>VLOOKUP($AA169,vstupy!$B$34:$C$36,2,FALSE)</f>
        <v>0</v>
      </c>
      <c r="AC169" s="294">
        <f t="shared" si="2494"/>
        <v>0</v>
      </c>
      <c r="AD169" s="441"/>
      <c r="AE169" s="435"/>
      <c r="AF169" s="358"/>
      <c r="AG169" s="382"/>
      <c r="AH169" s="382"/>
      <c r="AI169" s="382"/>
      <c r="AJ169" s="382"/>
      <c r="AK169" s="382"/>
      <c r="AL169" s="382"/>
      <c r="AM169" s="389"/>
      <c r="AN169" s="382"/>
      <c r="AO169" s="384"/>
      <c r="AP169" s="358"/>
      <c r="AQ169" s="356"/>
      <c r="AR169" s="356"/>
      <c r="AS169" s="356"/>
      <c r="AT169" s="356"/>
      <c r="AU169" s="356"/>
      <c r="AV169" s="356"/>
      <c r="AW169" s="356"/>
      <c r="AX169" s="356"/>
      <c r="AY169" s="356"/>
      <c r="AZ169" s="356"/>
      <c r="BA169" s="356"/>
      <c r="BB169" s="356"/>
      <c r="BC169" s="356"/>
      <c r="BD169" s="356"/>
      <c r="BE169" s="356"/>
      <c r="BF169" s="356"/>
      <c r="BG169" s="356"/>
      <c r="BH169" s="356"/>
      <c r="BI169" s="502"/>
      <c r="BJ169" s="355"/>
      <c r="BK169" s="358"/>
      <c r="BL169" s="356"/>
      <c r="BM169" s="356"/>
      <c r="BN169" s="356"/>
      <c r="BO169" s="356"/>
      <c r="BP169" s="356"/>
      <c r="BQ169" s="356"/>
      <c r="BR169" s="356"/>
      <c r="BS169" s="356"/>
      <c r="BT169" s="357"/>
      <c r="BU169" s="358"/>
      <c r="BV169" s="356"/>
      <c r="BW169" s="356"/>
      <c r="BX169" s="356"/>
      <c r="BY169" s="356"/>
      <c r="BZ169" s="356"/>
      <c r="CA169" s="356"/>
      <c r="CB169" s="356"/>
      <c r="CC169" s="356"/>
      <c r="CD169" s="357"/>
      <c r="CE169" s="395"/>
      <c r="CF169" s="358"/>
      <c r="CG169" s="356"/>
      <c r="CH169" s="356"/>
      <c r="CI169" s="356"/>
      <c r="CJ169" s="357"/>
      <c r="CK169" s="396"/>
      <c r="CL169" s="398"/>
      <c r="CM169" s="358"/>
      <c r="CN169" s="356"/>
      <c r="CO169" s="356"/>
      <c r="CP169" s="356"/>
      <c r="CQ169" s="356"/>
      <c r="CR169" s="356"/>
      <c r="CS169" s="356"/>
      <c r="CT169" s="356"/>
      <c r="CU169" s="356"/>
      <c r="CV169" s="357"/>
      <c r="CW169" s="355"/>
      <c r="CX169" s="355"/>
      <c r="CY169" s="358"/>
      <c r="CZ169" s="356"/>
      <c r="DA169" s="356"/>
      <c r="DB169" s="356"/>
      <c r="DC169" s="356"/>
      <c r="DD169" s="356"/>
      <c r="DE169" s="356"/>
      <c r="DF169" s="356"/>
      <c r="DG169" s="356"/>
      <c r="DH169" s="357"/>
      <c r="DI169" s="352"/>
      <c r="DJ169" s="352"/>
      <c r="DK169" s="393"/>
      <c r="DL169" s="393"/>
      <c r="DM169" s="393"/>
      <c r="DN169" s="393"/>
      <c r="DO169" s="393"/>
      <c r="DP169" s="393"/>
      <c r="DQ169" s="392"/>
      <c r="DR169" s="358"/>
      <c r="DS169" s="356"/>
      <c r="DT169" s="356"/>
      <c r="DU169" s="356"/>
      <c r="DV169" s="357"/>
      <c r="DW169" s="423"/>
      <c r="DX169" s="358"/>
      <c r="DY169" s="356"/>
      <c r="DZ169" s="356"/>
      <c r="EA169" s="356"/>
      <c r="EB169" s="357"/>
      <c r="EC169" s="423"/>
      <c r="ED169" s="424"/>
    </row>
    <row r="170" spans="2:134" ht="12.6" customHeight="1" x14ac:dyDescent="0.25">
      <c r="B170" s="432"/>
      <c r="C170" s="429"/>
      <c r="D170" s="429"/>
      <c r="E170" s="429"/>
      <c r="F170" s="447"/>
      <c r="G170" s="450"/>
      <c r="H170" s="464"/>
      <c r="I170" s="464"/>
      <c r="J170" s="496"/>
      <c r="K170" s="447"/>
      <c r="L170" s="414"/>
      <c r="M170" s="455"/>
      <c r="N170" s="414"/>
      <c r="O170" s="414"/>
      <c r="P170" s="414"/>
      <c r="Q170" s="390"/>
      <c r="R170" s="385"/>
      <c r="S170" s="414"/>
      <c r="T170" s="415"/>
      <c r="U170" s="390"/>
      <c r="V170" s="385"/>
      <c r="W170" s="414"/>
      <c r="X170" s="292" t="s">
        <v>157</v>
      </c>
      <c r="Y170" s="293" t="s">
        <v>152</v>
      </c>
      <c r="Z170" s="294">
        <f>VLOOKUP($X170,vstupy!$B$18:$F$31,MATCH($Y170,vstupy!$B$17:$F$17,0),0)</f>
        <v>0</v>
      </c>
      <c r="AA170" s="295" t="s">
        <v>158</v>
      </c>
      <c r="AB170" s="294">
        <f>VLOOKUP($AA170,vstupy!$B$34:$C$36,2,FALSE)</f>
        <v>0</v>
      </c>
      <c r="AC170" s="294">
        <f t="shared" si="2494"/>
        <v>0</v>
      </c>
      <c r="AD170" s="442"/>
      <c r="AE170" s="436"/>
      <c r="AF170" s="358"/>
      <c r="AG170" s="382"/>
      <c r="AH170" s="382"/>
      <c r="AI170" s="382"/>
      <c r="AJ170" s="382"/>
      <c r="AK170" s="382"/>
      <c r="AL170" s="382"/>
      <c r="AM170" s="381"/>
      <c r="AN170" s="382"/>
      <c r="AO170" s="384"/>
      <c r="AP170" s="358"/>
      <c r="AQ170" s="356"/>
      <c r="AR170" s="356"/>
      <c r="AS170" s="356"/>
      <c r="AT170" s="356"/>
      <c r="AU170" s="356"/>
      <c r="AV170" s="356"/>
      <c r="AW170" s="356"/>
      <c r="AX170" s="356"/>
      <c r="AY170" s="356"/>
      <c r="AZ170" s="356"/>
      <c r="BA170" s="356"/>
      <c r="BB170" s="356"/>
      <c r="BC170" s="356"/>
      <c r="BD170" s="356"/>
      <c r="BE170" s="356"/>
      <c r="BF170" s="356"/>
      <c r="BG170" s="356"/>
      <c r="BH170" s="356"/>
      <c r="BI170" s="502"/>
      <c r="BJ170" s="355"/>
      <c r="BK170" s="358"/>
      <c r="BL170" s="356"/>
      <c r="BM170" s="356"/>
      <c r="BN170" s="356"/>
      <c r="BO170" s="356"/>
      <c r="BP170" s="356"/>
      <c r="BQ170" s="356"/>
      <c r="BR170" s="356"/>
      <c r="BS170" s="356"/>
      <c r="BT170" s="357"/>
      <c r="BU170" s="358"/>
      <c r="BV170" s="356"/>
      <c r="BW170" s="356"/>
      <c r="BX170" s="356"/>
      <c r="BY170" s="356"/>
      <c r="BZ170" s="356"/>
      <c r="CA170" s="356"/>
      <c r="CB170" s="356"/>
      <c r="CC170" s="356"/>
      <c r="CD170" s="357"/>
      <c r="CE170" s="395"/>
      <c r="CF170" s="358"/>
      <c r="CG170" s="356"/>
      <c r="CH170" s="356"/>
      <c r="CI170" s="356"/>
      <c r="CJ170" s="357"/>
      <c r="CK170" s="396"/>
      <c r="CL170" s="399"/>
      <c r="CM170" s="358"/>
      <c r="CN170" s="356"/>
      <c r="CO170" s="356"/>
      <c r="CP170" s="356"/>
      <c r="CQ170" s="356"/>
      <c r="CR170" s="356"/>
      <c r="CS170" s="356"/>
      <c r="CT170" s="356"/>
      <c r="CU170" s="356"/>
      <c r="CV170" s="357"/>
      <c r="CW170" s="355"/>
      <c r="CX170" s="355"/>
      <c r="CY170" s="358"/>
      <c r="CZ170" s="356"/>
      <c r="DA170" s="356"/>
      <c r="DB170" s="356"/>
      <c r="DC170" s="356"/>
      <c r="DD170" s="356"/>
      <c r="DE170" s="356"/>
      <c r="DF170" s="356"/>
      <c r="DG170" s="356"/>
      <c r="DH170" s="357"/>
      <c r="DI170" s="352"/>
      <c r="DJ170" s="352"/>
      <c r="DK170" s="393"/>
      <c r="DL170" s="393"/>
      <c r="DM170" s="393"/>
      <c r="DN170" s="393"/>
      <c r="DO170" s="393"/>
      <c r="DP170" s="393"/>
      <c r="DQ170" s="392"/>
      <c r="DR170" s="358"/>
      <c r="DS170" s="356"/>
      <c r="DT170" s="356"/>
      <c r="DU170" s="356"/>
      <c r="DV170" s="357"/>
      <c r="DW170" s="423"/>
      <c r="DX170" s="358"/>
      <c r="DY170" s="356"/>
      <c r="DZ170" s="356"/>
      <c r="EA170" s="356"/>
      <c r="EB170" s="357"/>
      <c r="EC170" s="423"/>
      <c r="ED170" s="424"/>
    </row>
    <row r="171" spans="2:134" ht="12.6" customHeight="1" x14ac:dyDescent="0.25">
      <c r="B171" s="433">
        <f t="shared" ref="B171" si="3147">B168+1</f>
        <v>55</v>
      </c>
      <c r="C171" s="428"/>
      <c r="D171" s="428"/>
      <c r="E171" s="428"/>
      <c r="F171" s="457" t="s">
        <v>212</v>
      </c>
      <c r="G171" s="449"/>
      <c r="H171" s="474" t="str">
        <f t="shared" ref="H171" si="3148">IF($F171="3e)  Skoršia transpozícia  - zavedenie transpozície pred termínom ktorý určuje smernica EÚ. "," ","")</f>
        <v/>
      </c>
      <c r="I171" s="474" t="str">
        <f t="shared" ref="I171" si="3149">IF($F171="3e)  Skoršia transpozícia  - zavedenie transpozície pred termínom ktorý určuje smernica EÚ. ",$H171,"NA")</f>
        <v>NA</v>
      </c>
      <c r="J171" s="491">
        <f>IF(I171&gt;12,1,I171/12)</f>
        <v>1</v>
      </c>
      <c r="K171" s="457"/>
      <c r="L171" s="413"/>
      <c r="M171" s="456">
        <f>IF(L171="N",0,L171)</f>
        <v>0</v>
      </c>
      <c r="N171" s="413" t="s">
        <v>212</v>
      </c>
      <c r="O171" s="413"/>
      <c r="P171" s="413"/>
      <c r="Q171" s="391" t="s">
        <v>36</v>
      </c>
      <c r="R171" s="386">
        <f>VLOOKUP(Q171,vstupy!$B$3:$C$15,2,FALSE)</f>
        <v>0</v>
      </c>
      <c r="S171" s="413"/>
      <c r="T171" s="416"/>
      <c r="U171" s="391" t="s">
        <v>36</v>
      </c>
      <c r="V171" s="386">
        <f>VLOOKUP(U171,vstupy!$B$3:$C$15,2,FALSE)</f>
        <v>0</v>
      </c>
      <c r="W171" s="413"/>
      <c r="X171" s="174" t="s">
        <v>157</v>
      </c>
      <c r="Y171" s="188" t="s">
        <v>152</v>
      </c>
      <c r="Z171" s="185">
        <f>VLOOKUP($X171,vstupy!$B$18:$F$31,MATCH($Y171,vstupy!$B$17:$F$17,0),0)</f>
        <v>0</v>
      </c>
      <c r="AA171" s="121" t="s">
        <v>158</v>
      </c>
      <c r="AB171" s="185">
        <f>VLOOKUP($AA171,vstupy!$B$34:$C$36,2,FALSE)</f>
        <v>0</v>
      </c>
      <c r="AC171" s="185">
        <f t="shared" ref="AC171:AC200" si="3150">Z171+AB171</f>
        <v>0</v>
      </c>
      <c r="AD171" s="465" t="s">
        <v>36</v>
      </c>
      <c r="AE171" s="434">
        <f>VLOOKUP(AD171,vstupy!$B$3:$C$15,2,FALSE)</f>
        <v>0</v>
      </c>
      <c r="AF171" s="437" t="str">
        <f>IFERROR(IF(M171=0,"N",O171/L171*J171),0)</f>
        <v>N</v>
      </c>
      <c r="AG171" s="382">
        <f>O171*J171</f>
        <v>0</v>
      </c>
      <c r="AH171" s="394">
        <f t="shared" ref="AH171" si="3151">P171*R171*J171</f>
        <v>0</v>
      </c>
      <c r="AI171" s="381">
        <f t="shared" ref="AI171" si="3152">IFERROR(AH171*M171,0)</f>
        <v>0</v>
      </c>
      <c r="AJ171" s="394" t="str">
        <f t="shared" ref="AJ171" si="3153">IFERROR(IF(M171=0,"N",S171/L171*J171),0)</f>
        <v>N</v>
      </c>
      <c r="AK171" s="382">
        <f t="shared" ref="AK171" si="3154">S171*J171</f>
        <v>0</v>
      </c>
      <c r="AL171" s="382">
        <f>T171*V171*J171</f>
        <v>0</v>
      </c>
      <c r="AM171" s="387">
        <f t="shared" ref="AM171" si="3155">IFERROR(AL171*M171,0)</f>
        <v>0</v>
      </c>
      <c r="AN171" s="381">
        <f t="shared" ref="AN171" si="3156">IF(W171&gt;0,IF(AE171&gt;0,($G$5/160)*(W171/60)*AE171*J171,0),IF(AE171&gt;0,($G$5/160)*((AC171+AC172+AC173)/60)*AE171*J171,0))</f>
        <v>0</v>
      </c>
      <c r="AO171" s="384">
        <f>IFERROR(AN171*M171,0)</f>
        <v>0</v>
      </c>
      <c r="AP171" s="358">
        <f t="shared" ref="AP171" si="3157">IF($N171="In (zvyšuje náklady)",AF171,0)</f>
        <v>0</v>
      </c>
      <c r="AQ171" s="356">
        <f t="shared" ref="AQ171" si="3158">IF($N171="In (zvyšuje náklady)",AG171,0)</f>
        <v>0</v>
      </c>
      <c r="AR171" s="356">
        <f t="shared" ref="AR171" si="3159">IF($N171="In (zvyšuje náklady)",AH171,0)</f>
        <v>0</v>
      </c>
      <c r="AS171" s="356">
        <f t="shared" ref="AS171" si="3160">IF($N171="In (zvyšuje náklady)",AI171,0)</f>
        <v>0</v>
      </c>
      <c r="AT171" s="356">
        <f t="shared" ref="AT171" si="3161">IF($N171="In (zvyšuje náklady)",AJ171,0)</f>
        <v>0</v>
      </c>
      <c r="AU171" s="356">
        <f t="shared" ref="AU171" si="3162">IF($N171="In (zvyšuje náklady)",AK171,0)</f>
        <v>0</v>
      </c>
      <c r="AV171" s="356">
        <f t="shared" ref="AV171" si="3163">IF($N171="In (zvyšuje náklady)",AL171,0)</f>
        <v>0</v>
      </c>
      <c r="AW171" s="356">
        <f t="shared" ref="AW171" si="3164">IF($N171="In (zvyšuje náklady)",AM171,0)</f>
        <v>0</v>
      </c>
      <c r="AX171" s="356">
        <f t="shared" ref="AX171" si="3165">IF($N171="In (zvyšuje náklady)",AN171,0)</f>
        <v>0</v>
      </c>
      <c r="AY171" s="356">
        <f t="shared" ref="AY171" si="3166">IF($N171="In (zvyšuje náklady)",AO171,0)</f>
        <v>0</v>
      </c>
      <c r="AZ171" s="356" t="str">
        <f t="shared" ref="AZ171" si="3167">IF($N171="Out (znižuje náklady)",AF171,"0")</f>
        <v>0</v>
      </c>
      <c r="BA171" s="356" t="str">
        <f t="shared" ref="BA171" si="3168">IF($N171="Out (znižuje náklady)",AG171,"0")</f>
        <v>0</v>
      </c>
      <c r="BB171" s="356" t="str">
        <f t="shared" ref="BB171" si="3169">IF($N171="Out (znižuje náklady)",AH171,"0")</f>
        <v>0</v>
      </c>
      <c r="BC171" s="356" t="str">
        <f t="shared" ref="BC171" si="3170">IF($N171="Out (znižuje náklady)",AI171,"0")</f>
        <v>0</v>
      </c>
      <c r="BD171" s="356" t="str">
        <f t="shared" ref="BD171" si="3171">IF($N171="Out (znižuje náklady)",AJ171,"0")</f>
        <v>0</v>
      </c>
      <c r="BE171" s="356" t="str">
        <f t="shared" ref="BE171" si="3172">IF($N171="Out (znižuje náklady)",AK171,"0")</f>
        <v>0</v>
      </c>
      <c r="BF171" s="356" t="str">
        <f t="shared" ref="BF171" si="3173">IF($N171="Out (znižuje náklady)",AL171,"0")</f>
        <v>0</v>
      </c>
      <c r="BG171" s="356" t="str">
        <f t="shared" ref="BG171" si="3174">IF($N171="Out (znižuje náklady)",AM171,"0")</f>
        <v>0</v>
      </c>
      <c r="BH171" s="356" t="str">
        <f t="shared" ref="BH171" si="3175">IF($N171="Out (znižuje náklady)",AN171,"0")</f>
        <v>0</v>
      </c>
      <c r="BI171" s="502" t="str">
        <f t="shared" ref="BI171" si="3176">IF($N171="Out (znižuje náklady)",AO171,"0")</f>
        <v>0</v>
      </c>
      <c r="BJ171" s="355">
        <f>IF(F171=vstupy!$B$47,0,1)</f>
        <v>1</v>
      </c>
      <c r="BK171" s="358">
        <f t="shared" ref="BK171" si="3177">$BJ171*AP171</f>
        <v>0</v>
      </c>
      <c r="BL171" s="356">
        <f t="shared" ref="BL171" si="3178">$BJ171*AQ171</f>
        <v>0</v>
      </c>
      <c r="BM171" s="356">
        <f t="shared" ref="BM171" si="3179">$BJ171*AR171</f>
        <v>0</v>
      </c>
      <c r="BN171" s="356">
        <f t="shared" ref="BN171" si="3180">$BJ171*AS171</f>
        <v>0</v>
      </c>
      <c r="BO171" s="356">
        <f t="shared" ref="BO171" si="3181">$BJ171*AT171</f>
        <v>0</v>
      </c>
      <c r="BP171" s="356">
        <f t="shared" ref="BP171" si="3182">$BJ171*AU171</f>
        <v>0</v>
      </c>
      <c r="BQ171" s="356">
        <f t="shared" ref="BQ171" si="3183">$BJ171*AV171</f>
        <v>0</v>
      </c>
      <c r="BR171" s="356">
        <f t="shared" ref="BR171" si="3184">$BJ171*AW171</f>
        <v>0</v>
      </c>
      <c r="BS171" s="356">
        <f t="shared" ref="BS171" si="3185">$BJ171*AX171</f>
        <v>0</v>
      </c>
      <c r="BT171" s="357">
        <f t="shared" ref="BT171" si="3186">$BJ171*AY171</f>
        <v>0</v>
      </c>
      <c r="BU171" s="358">
        <f t="shared" ref="BU171" si="3187">$BJ171*AZ171</f>
        <v>0</v>
      </c>
      <c r="BV171" s="356">
        <f t="shared" ref="BV171" si="3188">$BJ171*BA171</f>
        <v>0</v>
      </c>
      <c r="BW171" s="356">
        <f t="shared" ref="BW171" si="3189">$BJ171*BB171</f>
        <v>0</v>
      </c>
      <c r="BX171" s="356">
        <f t="shared" ref="BX171" si="3190">$BJ171*BC171</f>
        <v>0</v>
      </c>
      <c r="BY171" s="356">
        <f t="shared" ref="BY171" si="3191">$BJ171*BD171</f>
        <v>0</v>
      </c>
      <c r="BZ171" s="356">
        <f t="shared" ref="BZ171" si="3192">$BJ171*BE171</f>
        <v>0</v>
      </c>
      <c r="CA171" s="356">
        <f t="shared" ref="CA171" si="3193">$BJ171*BF171</f>
        <v>0</v>
      </c>
      <c r="CB171" s="356">
        <f t="shared" ref="CB171" si="3194">$BJ171*BG171</f>
        <v>0</v>
      </c>
      <c r="CC171" s="356">
        <f t="shared" ref="CC171" si="3195">$BJ171*BH171</f>
        <v>0</v>
      </c>
      <c r="CD171" s="357">
        <f t="shared" ref="CD171" si="3196">$BJ171*BI171</f>
        <v>0</v>
      </c>
      <c r="CE171" s="395">
        <f>IF(N171="Nemení sa",1,0)</f>
        <v>0</v>
      </c>
      <c r="CF171" s="358">
        <f>AG171*$CE171</f>
        <v>0</v>
      </c>
      <c r="CG171" s="356">
        <f>AI171*$CE171</f>
        <v>0</v>
      </c>
      <c r="CH171" s="356">
        <f>AK171*$CE171</f>
        <v>0</v>
      </c>
      <c r="CI171" s="356">
        <f>AM171*$CE171</f>
        <v>0</v>
      </c>
      <c r="CJ171" s="357">
        <f>AO171*$CE171</f>
        <v>0</v>
      </c>
      <c r="CK171" s="396">
        <f t="shared" ref="CK171" si="3197">SUM(CF171:CJ173)</f>
        <v>0</v>
      </c>
      <c r="CL171" s="397">
        <f>IF(F171=vstupy!B$42,"1",0)</f>
        <v>0</v>
      </c>
      <c r="CM171" s="358">
        <f t="shared" ref="CM171" si="3198">IF($CL171="1",AP171,0)</f>
        <v>0</v>
      </c>
      <c r="CN171" s="356">
        <f t="shared" ref="CN171" si="3199">IF($CL171="1",AQ171,0)</f>
        <v>0</v>
      </c>
      <c r="CO171" s="356">
        <f t="shared" ref="CO171" si="3200">IF($CL171="1",AR171,0)</f>
        <v>0</v>
      </c>
      <c r="CP171" s="356">
        <f t="shared" ref="CP171" si="3201">IF($CL171="1",AS171,0)</f>
        <v>0</v>
      </c>
      <c r="CQ171" s="356">
        <f t="shared" ref="CQ171" si="3202">IF($CL171="1",AT171,0)</f>
        <v>0</v>
      </c>
      <c r="CR171" s="356">
        <f t="shared" ref="CR171" si="3203">IF($CL171="1",AU171,0)</f>
        <v>0</v>
      </c>
      <c r="CS171" s="356">
        <f t="shared" ref="CS171" si="3204">IF($CL171="1",AV171,0)</f>
        <v>0</v>
      </c>
      <c r="CT171" s="356">
        <f t="shared" ref="CT171" si="3205">IF($CL171="1",AW171,0)</f>
        <v>0</v>
      </c>
      <c r="CU171" s="356">
        <f t="shared" ref="CU171" si="3206">IF($CL171="1",AX171,0)</f>
        <v>0</v>
      </c>
      <c r="CV171" s="357">
        <f t="shared" ref="CV171" si="3207">IF($CL171="1",AY171,0)</f>
        <v>0</v>
      </c>
      <c r="CW171" s="355">
        <f>CP171+CT171+CV171</f>
        <v>0</v>
      </c>
      <c r="CX171" s="355">
        <f t="shared" ref="CX171" si="3208">CN171+CR171</f>
        <v>0</v>
      </c>
      <c r="CY171" s="358">
        <f t="shared" ref="CY171" si="3209">IF($CL171="1",AZ171,0)</f>
        <v>0</v>
      </c>
      <c r="CZ171" s="356">
        <f t="shared" ref="CZ171" si="3210">IF($CL171="1",BA171,0)</f>
        <v>0</v>
      </c>
      <c r="DA171" s="356">
        <f t="shared" ref="DA171" si="3211">IF($CL171="1",BB171,0)</f>
        <v>0</v>
      </c>
      <c r="DB171" s="356">
        <f t="shared" ref="DB171" si="3212">IF($CL171="1",BC171,0)</f>
        <v>0</v>
      </c>
      <c r="DC171" s="356">
        <f t="shared" ref="DC171" si="3213">IF($CL171="1",BD171,0)</f>
        <v>0</v>
      </c>
      <c r="DD171" s="356">
        <f t="shared" ref="DD171" si="3214">IF($CL171="1",BE171,0)</f>
        <v>0</v>
      </c>
      <c r="DE171" s="356">
        <f t="shared" ref="DE171" si="3215">IF($CL171="1",BF171,0)</f>
        <v>0</v>
      </c>
      <c r="DF171" s="356">
        <f t="shared" ref="DF171" si="3216">IF($CL171="1",BG171,0)</f>
        <v>0</v>
      </c>
      <c r="DG171" s="356">
        <f t="shared" ref="DG171" si="3217">IF($CL171="1",BH171,0)</f>
        <v>0</v>
      </c>
      <c r="DH171" s="357">
        <f t="shared" ref="DH171" si="3218">IF($CL171="1",BI171,0)</f>
        <v>0</v>
      </c>
      <c r="DI171" s="352">
        <f>DB171+DF171+DH171</f>
        <v>0</v>
      </c>
      <c r="DJ171" s="352">
        <f t="shared" ref="DJ171" si="3219">CZ171+DD171</f>
        <v>0</v>
      </c>
      <c r="DK171" s="393">
        <f>IF(CE171=0,1,0)</f>
        <v>1</v>
      </c>
      <c r="DL171" s="393">
        <f>IFERROR(IF($AF171="N",AH171+AJ171+AL171+AN171,AF171+AH171+AJ171+AL171+AN171),0)*$DK171</f>
        <v>0</v>
      </c>
      <c r="DM171" s="393">
        <f>(AG171+AI171+AK171+AM171+AO171)*$DK171</f>
        <v>0</v>
      </c>
      <c r="DN171" s="393">
        <f>AS171+AW171+AY171-CW171</f>
        <v>0</v>
      </c>
      <c r="DO171" s="393">
        <f>BC171+BG171+BI171-DI171</f>
        <v>0</v>
      </c>
      <c r="DP171" s="393">
        <f>DN171+DO171</f>
        <v>0</v>
      </c>
      <c r="DQ171" s="392" t="str">
        <f>IF(OR(F171=vstupy!B$40,F171=vstupy!B$41,F171=vstupy!B$42,),"0","1")</f>
        <v>0</v>
      </c>
      <c r="DR171" s="358">
        <f>IF($DQ171="1",AQ171,"0")+CF171</f>
        <v>0</v>
      </c>
      <c r="DS171" s="356">
        <f>IF($DQ171="1",AS171,"0")+CG171</f>
        <v>0</v>
      </c>
      <c r="DT171" s="356">
        <f>IF($DQ171="1",AU171,"0")+CH171</f>
        <v>0</v>
      </c>
      <c r="DU171" s="356">
        <f>IF($DQ171="1",AW171,"0")+CI171</f>
        <v>0</v>
      </c>
      <c r="DV171" s="357">
        <f>IF($DQ171="1",AY171,"0")+CJ171</f>
        <v>0</v>
      </c>
      <c r="DW171" s="423">
        <f t="shared" ref="DW171" si="3220">SUM(DR171:DV173)</f>
        <v>0</v>
      </c>
      <c r="DX171" s="358" t="str">
        <f t="shared" ref="DX171" si="3221">IF($DQ171="1",BA171,"0")</f>
        <v>0</v>
      </c>
      <c r="DY171" s="356" t="str">
        <f t="shared" ref="DY171" si="3222">IF($DQ171="1",BC171,"0")</f>
        <v>0</v>
      </c>
      <c r="DZ171" s="356" t="str">
        <f t="shared" ref="DZ171" si="3223">IF($DQ171="1",BE171,"0")</f>
        <v>0</v>
      </c>
      <c r="EA171" s="356" t="str">
        <f>IF($DQ171="1",BG171,"0")</f>
        <v>0</v>
      </c>
      <c r="EB171" s="357" t="str">
        <f>IF($DQ171="1",BI171,"0")</f>
        <v>0</v>
      </c>
      <c r="EC171" s="423">
        <f t="shared" ref="EC171" si="3224">SUM(DX171:EB173)</f>
        <v>0</v>
      </c>
      <c r="ED171" s="424">
        <f>EC171+DW171</f>
        <v>0</v>
      </c>
    </row>
    <row r="172" spans="2:134" ht="12.6" customHeight="1" x14ac:dyDescent="0.25">
      <c r="B172" s="433"/>
      <c r="C172" s="428"/>
      <c r="D172" s="428"/>
      <c r="E172" s="428"/>
      <c r="F172" s="458"/>
      <c r="G172" s="449"/>
      <c r="H172" s="475"/>
      <c r="I172" s="475"/>
      <c r="J172" s="492"/>
      <c r="K172" s="458"/>
      <c r="L172" s="413"/>
      <c r="M172" s="456"/>
      <c r="N172" s="413"/>
      <c r="O172" s="413"/>
      <c r="P172" s="413"/>
      <c r="Q172" s="391"/>
      <c r="R172" s="386"/>
      <c r="S172" s="413"/>
      <c r="T172" s="416"/>
      <c r="U172" s="391"/>
      <c r="V172" s="386"/>
      <c r="W172" s="413"/>
      <c r="X172" s="174" t="s">
        <v>157</v>
      </c>
      <c r="Y172" s="188" t="s">
        <v>152</v>
      </c>
      <c r="Z172" s="185">
        <f>VLOOKUP($X172,vstupy!$B$18:$F$31,MATCH($Y172,vstupy!$B$17:$F$17,0),0)</f>
        <v>0</v>
      </c>
      <c r="AA172" s="121" t="s">
        <v>158</v>
      </c>
      <c r="AB172" s="185">
        <f>VLOOKUP($AA172,vstupy!$B$34:$C$36,2,FALSE)</f>
        <v>0</v>
      </c>
      <c r="AC172" s="185">
        <f t="shared" si="3150"/>
        <v>0</v>
      </c>
      <c r="AD172" s="466"/>
      <c r="AE172" s="435"/>
      <c r="AF172" s="358"/>
      <c r="AG172" s="382"/>
      <c r="AH172" s="382"/>
      <c r="AI172" s="382"/>
      <c r="AJ172" s="382"/>
      <c r="AK172" s="382"/>
      <c r="AL172" s="382"/>
      <c r="AM172" s="389"/>
      <c r="AN172" s="382"/>
      <c r="AO172" s="384"/>
      <c r="AP172" s="358"/>
      <c r="AQ172" s="356"/>
      <c r="AR172" s="356"/>
      <c r="AS172" s="356"/>
      <c r="AT172" s="356"/>
      <c r="AU172" s="356"/>
      <c r="AV172" s="356"/>
      <c r="AW172" s="356"/>
      <c r="AX172" s="356"/>
      <c r="AY172" s="356"/>
      <c r="AZ172" s="356"/>
      <c r="BA172" s="356"/>
      <c r="BB172" s="356"/>
      <c r="BC172" s="356"/>
      <c r="BD172" s="356"/>
      <c r="BE172" s="356"/>
      <c r="BF172" s="356"/>
      <c r="BG172" s="356"/>
      <c r="BH172" s="356"/>
      <c r="BI172" s="502"/>
      <c r="BJ172" s="355"/>
      <c r="BK172" s="358"/>
      <c r="BL172" s="356"/>
      <c r="BM172" s="356"/>
      <c r="BN172" s="356"/>
      <c r="BO172" s="356"/>
      <c r="BP172" s="356"/>
      <c r="BQ172" s="356"/>
      <c r="BR172" s="356"/>
      <c r="BS172" s="356"/>
      <c r="BT172" s="357"/>
      <c r="BU172" s="358"/>
      <c r="BV172" s="356"/>
      <c r="BW172" s="356"/>
      <c r="BX172" s="356"/>
      <c r="BY172" s="356"/>
      <c r="BZ172" s="356"/>
      <c r="CA172" s="356"/>
      <c r="CB172" s="356"/>
      <c r="CC172" s="356"/>
      <c r="CD172" s="357"/>
      <c r="CE172" s="395"/>
      <c r="CF172" s="358"/>
      <c r="CG172" s="356"/>
      <c r="CH172" s="356"/>
      <c r="CI172" s="356"/>
      <c r="CJ172" s="357"/>
      <c r="CK172" s="396"/>
      <c r="CL172" s="398"/>
      <c r="CM172" s="358"/>
      <c r="CN172" s="356"/>
      <c r="CO172" s="356"/>
      <c r="CP172" s="356"/>
      <c r="CQ172" s="356"/>
      <c r="CR172" s="356"/>
      <c r="CS172" s="356"/>
      <c r="CT172" s="356"/>
      <c r="CU172" s="356"/>
      <c r="CV172" s="357"/>
      <c r="CW172" s="355"/>
      <c r="CX172" s="355"/>
      <c r="CY172" s="358"/>
      <c r="CZ172" s="356"/>
      <c r="DA172" s="356"/>
      <c r="DB172" s="356"/>
      <c r="DC172" s="356"/>
      <c r="DD172" s="356"/>
      <c r="DE172" s="356"/>
      <c r="DF172" s="356"/>
      <c r="DG172" s="356"/>
      <c r="DH172" s="357"/>
      <c r="DI172" s="352"/>
      <c r="DJ172" s="352"/>
      <c r="DK172" s="393"/>
      <c r="DL172" s="393"/>
      <c r="DM172" s="393"/>
      <c r="DN172" s="393"/>
      <c r="DO172" s="393"/>
      <c r="DP172" s="393"/>
      <c r="DQ172" s="392"/>
      <c r="DR172" s="358"/>
      <c r="DS172" s="356"/>
      <c r="DT172" s="356"/>
      <c r="DU172" s="356"/>
      <c r="DV172" s="357"/>
      <c r="DW172" s="423"/>
      <c r="DX172" s="358"/>
      <c r="DY172" s="356"/>
      <c r="DZ172" s="356"/>
      <c r="EA172" s="356"/>
      <c r="EB172" s="357"/>
      <c r="EC172" s="423"/>
      <c r="ED172" s="424"/>
    </row>
    <row r="173" spans="2:134" ht="12.6" customHeight="1" x14ac:dyDescent="0.25">
      <c r="B173" s="433"/>
      <c r="C173" s="428"/>
      <c r="D173" s="428"/>
      <c r="E173" s="428"/>
      <c r="F173" s="459"/>
      <c r="G173" s="449"/>
      <c r="H173" s="476"/>
      <c r="I173" s="476"/>
      <c r="J173" s="493"/>
      <c r="K173" s="459"/>
      <c r="L173" s="413"/>
      <c r="M173" s="456"/>
      <c r="N173" s="413"/>
      <c r="O173" s="413"/>
      <c r="P173" s="413"/>
      <c r="Q173" s="391"/>
      <c r="R173" s="386"/>
      <c r="S173" s="413"/>
      <c r="T173" s="416"/>
      <c r="U173" s="391"/>
      <c r="V173" s="386"/>
      <c r="W173" s="413"/>
      <c r="X173" s="174" t="s">
        <v>157</v>
      </c>
      <c r="Y173" s="188" t="s">
        <v>152</v>
      </c>
      <c r="Z173" s="185">
        <f>VLOOKUP($X173,vstupy!$B$18:$F$31,MATCH($Y173,vstupy!$B$17:$F$17,0),0)</f>
        <v>0</v>
      </c>
      <c r="AA173" s="121" t="s">
        <v>158</v>
      </c>
      <c r="AB173" s="185">
        <f>VLOOKUP($AA173,vstupy!$B$34:$C$36,2,FALSE)</f>
        <v>0</v>
      </c>
      <c r="AC173" s="185">
        <f t="shared" si="3150"/>
        <v>0</v>
      </c>
      <c r="AD173" s="467"/>
      <c r="AE173" s="436"/>
      <c r="AF173" s="358"/>
      <c r="AG173" s="382"/>
      <c r="AH173" s="382"/>
      <c r="AI173" s="382"/>
      <c r="AJ173" s="382"/>
      <c r="AK173" s="382"/>
      <c r="AL173" s="382"/>
      <c r="AM173" s="381"/>
      <c r="AN173" s="382"/>
      <c r="AO173" s="384"/>
      <c r="AP173" s="358"/>
      <c r="AQ173" s="356"/>
      <c r="AR173" s="356"/>
      <c r="AS173" s="356"/>
      <c r="AT173" s="356"/>
      <c r="AU173" s="356"/>
      <c r="AV173" s="356"/>
      <c r="AW173" s="356"/>
      <c r="AX173" s="356"/>
      <c r="AY173" s="356"/>
      <c r="AZ173" s="356"/>
      <c r="BA173" s="356"/>
      <c r="BB173" s="356"/>
      <c r="BC173" s="356"/>
      <c r="BD173" s="356"/>
      <c r="BE173" s="356"/>
      <c r="BF173" s="356"/>
      <c r="BG173" s="356"/>
      <c r="BH173" s="356"/>
      <c r="BI173" s="502"/>
      <c r="BJ173" s="355"/>
      <c r="BK173" s="358"/>
      <c r="BL173" s="356"/>
      <c r="BM173" s="356"/>
      <c r="BN173" s="356"/>
      <c r="BO173" s="356"/>
      <c r="BP173" s="356"/>
      <c r="BQ173" s="356"/>
      <c r="BR173" s="356"/>
      <c r="BS173" s="356"/>
      <c r="BT173" s="357"/>
      <c r="BU173" s="358"/>
      <c r="BV173" s="356"/>
      <c r="BW173" s="356"/>
      <c r="BX173" s="356"/>
      <c r="BY173" s="356"/>
      <c r="BZ173" s="356"/>
      <c r="CA173" s="356"/>
      <c r="CB173" s="356"/>
      <c r="CC173" s="356"/>
      <c r="CD173" s="357"/>
      <c r="CE173" s="395"/>
      <c r="CF173" s="358"/>
      <c r="CG173" s="356"/>
      <c r="CH173" s="356"/>
      <c r="CI173" s="356"/>
      <c r="CJ173" s="357"/>
      <c r="CK173" s="396"/>
      <c r="CL173" s="399"/>
      <c r="CM173" s="358"/>
      <c r="CN173" s="356"/>
      <c r="CO173" s="356"/>
      <c r="CP173" s="356"/>
      <c r="CQ173" s="356"/>
      <c r="CR173" s="356"/>
      <c r="CS173" s="356"/>
      <c r="CT173" s="356"/>
      <c r="CU173" s="356"/>
      <c r="CV173" s="357"/>
      <c r="CW173" s="355"/>
      <c r="CX173" s="355"/>
      <c r="CY173" s="358"/>
      <c r="CZ173" s="356"/>
      <c r="DA173" s="356"/>
      <c r="DB173" s="356"/>
      <c r="DC173" s="356"/>
      <c r="DD173" s="356"/>
      <c r="DE173" s="356"/>
      <c r="DF173" s="356"/>
      <c r="DG173" s="356"/>
      <c r="DH173" s="357"/>
      <c r="DI173" s="352"/>
      <c r="DJ173" s="352"/>
      <c r="DK173" s="393"/>
      <c r="DL173" s="393"/>
      <c r="DM173" s="393"/>
      <c r="DN173" s="393"/>
      <c r="DO173" s="393"/>
      <c r="DP173" s="393"/>
      <c r="DQ173" s="392"/>
      <c r="DR173" s="358"/>
      <c r="DS173" s="356"/>
      <c r="DT173" s="356"/>
      <c r="DU173" s="356"/>
      <c r="DV173" s="357"/>
      <c r="DW173" s="423"/>
      <c r="DX173" s="358"/>
      <c r="DY173" s="356"/>
      <c r="DZ173" s="356"/>
      <c r="EA173" s="356"/>
      <c r="EB173" s="357"/>
      <c r="EC173" s="423"/>
      <c r="ED173" s="424"/>
    </row>
    <row r="174" spans="2:134" ht="12.6" customHeight="1" x14ac:dyDescent="0.25">
      <c r="B174" s="432">
        <f t="shared" ref="B174" si="3225">B171+1</f>
        <v>56</v>
      </c>
      <c r="C174" s="429"/>
      <c r="D174" s="429"/>
      <c r="E174" s="429"/>
      <c r="F174" s="445" t="s">
        <v>212</v>
      </c>
      <c r="G174" s="450"/>
      <c r="H174" s="462" t="str">
        <f t="shared" ref="H174" si="3226">IF($F174="3e)  Skoršia transpozícia  - zavedenie transpozície pred termínom ktorý určuje smernica EÚ. "," ","")</f>
        <v/>
      </c>
      <c r="I174" s="462" t="str">
        <f t="shared" ref="I174" si="3227">IF($F174="3e)  Skoršia transpozícia  - zavedenie transpozície pred termínom ktorý určuje smernica EÚ. ",$H174,"NA")</f>
        <v>NA</v>
      </c>
      <c r="J174" s="494">
        <f>IF(I174&gt;12,1,I174/12)</f>
        <v>1</v>
      </c>
      <c r="K174" s="445"/>
      <c r="L174" s="414"/>
      <c r="M174" s="455">
        <f>IF(L174="N",0,L174)</f>
        <v>0</v>
      </c>
      <c r="N174" s="414" t="s">
        <v>212</v>
      </c>
      <c r="O174" s="414"/>
      <c r="P174" s="414"/>
      <c r="Q174" s="390" t="s">
        <v>36</v>
      </c>
      <c r="R174" s="385">
        <f>VLOOKUP(Q174,vstupy!$B$3:$C$15,2,FALSE)</f>
        <v>0</v>
      </c>
      <c r="S174" s="414"/>
      <c r="T174" s="415"/>
      <c r="U174" s="390" t="s">
        <v>36</v>
      </c>
      <c r="V174" s="385">
        <f>VLOOKUP(U174,vstupy!$B$3:$C$15,2,FALSE)</f>
        <v>0</v>
      </c>
      <c r="W174" s="414"/>
      <c r="X174" s="292" t="s">
        <v>157</v>
      </c>
      <c r="Y174" s="293" t="s">
        <v>152</v>
      </c>
      <c r="Z174" s="294">
        <f>VLOOKUP($X174,vstupy!$B$18:$F$31,MATCH($Y174,vstupy!$B$17:$F$17,0),0)</f>
        <v>0</v>
      </c>
      <c r="AA174" s="295" t="s">
        <v>158</v>
      </c>
      <c r="AB174" s="294">
        <f>VLOOKUP($AA174,vstupy!$B$34:$C$36,2,FALSE)</f>
        <v>0</v>
      </c>
      <c r="AC174" s="294">
        <f t="shared" si="3150"/>
        <v>0</v>
      </c>
      <c r="AD174" s="440" t="s">
        <v>36</v>
      </c>
      <c r="AE174" s="434">
        <f>VLOOKUP(AD174,vstupy!$B$3:$C$15,2,FALSE)</f>
        <v>0</v>
      </c>
      <c r="AF174" s="437" t="str">
        <f>IFERROR(IF(M174=0,"N",O174/L174*J174),0)</f>
        <v>N</v>
      </c>
      <c r="AG174" s="382">
        <f>O174*J174</f>
        <v>0</v>
      </c>
      <c r="AH174" s="394">
        <f t="shared" ref="AH174" si="3228">P174*R174*J174</f>
        <v>0</v>
      </c>
      <c r="AI174" s="381">
        <f t="shared" ref="AI174" si="3229">IFERROR(AH174*M174,0)</f>
        <v>0</v>
      </c>
      <c r="AJ174" s="394" t="str">
        <f t="shared" ref="AJ174" si="3230">IFERROR(IF(M174=0,"N",S174/L174*J174),0)</f>
        <v>N</v>
      </c>
      <c r="AK174" s="382">
        <f t="shared" ref="AK174" si="3231">S174*J174</f>
        <v>0</v>
      </c>
      <c r="AL174" s="382">
        <f>T174*V174*J174</f>
        <v>0</v>
      </c>
      <c r="AM174" s="387">
        <f t="shared" ref="AM174" si="3232">IFERROR(AL174*M174,0)</f>
        <v>0</v>
      </c>
      <c r="AN174" s="381">
        <f>IF(W174&gt;0,IF(AE174&gt;0,($G$5/160)*(W174/60)*AE174*J174,0),IF(AE174&gt;0,($G$5/160)*((AC174+AC175+AC176)/60)*AE174*J174,0))</f>
        <v>0</v>
      </c>
      <c r="AO174" s="384">
        <f>IFERROR(AN174*M174,0)</f>
        <v>0</v>
      </c>
      <c r="AP174" s="358">
        <f t="shared" ref="AP174" si="3233">IF($N174="In (zvyšuje náklady)",AF174,0)</f>
        <v>0</v>
      </c>
      <c r="AQ174" s="356">
        <f t="shared" ref="AQ174" si="3234">IF($N174="In (zvyšuje náklady)",AG174,0)</f>
        <v>0</v>
      </c>
      <c r="AR174" s="356">
        <f t="shared" ref="AR174" si="3235">IF($N174="In (zvyšuje náklady)",AH174,0)</f>
        <v>0</v>
      </c>
      <c r="AS174" s="356">
        <f t="shared" ref="AS174" si="3236">IF($N174="In (zvyšuje náklady)",AI174,0)</f>
        <v>0</v>
      </c>
      <c r="AT174" s="356">
        <f t="shared" ref="AT174" si="3237">IF($N174="In (zvyšuje náklady)",AJ174,0)</f>
        <v>0</v>
      </c>
      <c r="AU174" s="356">
        <f t="shared" ref="AU174" si="3238">IF($N174="In (zvyšuje náklady)",AK174,0)</f>
        <v>0</v>
      </c>
      <c r="AV174" s="356">
        <f t="shared" ref="AV174" si="3239">IF($N174="In (zvyšuje náklady)",AL174,0)</f>
        <v>0</v>
      </c>
      <c r="AW174" s="356">
        <f t="shared" ref="AW174" si="3240">IF($N174="In (zvyšuje náklady)",AM174,0)</f>
        <v>0</v>
      </c>
      <c r="AX174" s="356">
        <f t="shared" ref="AX174" si="3241">IF($N174="In (zvyšuje náklady)",AN174,0)</f>
        <v>0</v>
      </c>
      <c r="AY174" s="356">
        <f t="shared" ref="AY174" si="3242">IF($N174="In (zvyšuje náklady)",AO174,0)</f>
        <v>0</v>
      </c>
      <c r="AZ174" s="356" t="str">
        <f t="shared" ref="AZ174" si="3243">IF($N174="Out (znižuje náklady)",AF174,"0")</f>
        <v>0</v>
      </c>
      <c r="BA174" s="356" t="str">
        <f t="shared" ref="BA174" si="3244">IF($N174="Out (znižuje náklady)",AG174,"0")</f>
        <v>0</v>
      </c>
      <c r="BB174" s="356" t="str">
        <f t="shared" ref="BB174" si="3245">IF($N174="Out (znižuje náklady)",AH174,"0")</f>
        <v>0</v>
      </c>
      <c r="BC174" s="356" t="str">
        <f t="shared" ref="BC174" si="3246">IF($N174="Out (znižuje náklady)",AI174,"0")</f>
        <v>0</v>
      </c>
      <c r="BD174" s="356" t="str">
        <f t="shared" ref="BD174" si="3247">IF($N174="Out (znižuje náklady)",AJ174,"0")</f>
        <v>0</v>
      </c>
      <c r="BE174" s="356" t="str">
        <f t="shared" ref="BE174" si="3248">IF($N174="Out (znižuje náklady)",AK174,"0")</f>
        <v>0</v>
      </c>
      <c r="BF174" s="356" t="str">
        <f t="shared" ref="BF174" si="3249">IF($N174="Out (znižuje náklady)",AL174,"0")</f>
        <v>0</v>
      </c>
      <c r="BG174" s="356" t="str">
        <f t="shared" ref="BG174" si="3250">IF($N174="Out (znižuje náklady)",AM174,"0")</f>
        <v>0</v>
      </c>
      <c r="BH174" s="356" t="str">
        <f t="shared" ref="BH174" si="3251">IF($N174="Out (znižuje náklady)",AN174,"0")</f>
        <v>0</v>
      </c>
      <c r="BI174" s="502" t="str">
        <f t="shared" ref="BI174" si="3252">IF($N174="Out (znižuje náklady)",AO174,"0")</f>
        <v>0</v>
      </c>
      <c r="BJ174" s="355">
        <f>IF(F174=vstupy!$B$47,0,1)</f>
        <v>1</v>
      </c>
      <c r="BK174" s="358">
        <f t="shared" ref="BK174" si="3253">$BJ174*AP174</f>
        <v>0</v>
      </c>
      <c r="BL174" s="356">
        <f t="shared" ref="BL174" si="3254">$BJ174*AQ174</f>
        <v>0</v>
      </c>
      <c r="BM174" s="356">
        <f t="shared" ref="BM174" si="3255">$BJ174*AR174</f>
        <v>0</v>
      </c>
      <c r="BN174" s="356">
        <f t="shared" ref="BN174" si="3256">$BJ174*AS174</f>
        <v>0</v>
      </c>
      <c r="BO174" s="356">
        <f t="shared" ref="BO174" si="3257">$BJ174*AT174</f>
        <v>0</v>
      </c>
      <c r="BP174" s="356">
        <f t="shared" ref="BP174" si="3258">$BJ174*AU174</f>
        <v>0</v>
      </c>
      <c r="BQ174" s="356">
        <f t="shared" ref="BQ174" si="3259">$BJ174*AV174</f>
        <v>0</v>
      </c>
      <c r="BR174" s="356">
        <f t="shared" ref="BR174" si="3260">$BJ174*AW174</f>
        <v>0</v>
      </c>
      <c r="BS174" s="356">
        <f t="shared" ref="BS174" si="3261">$BJ174*AX174</f>
        <v>0</v>
      </c>
      <c r="BT174" s="357">
        <f t="shared" ref="BT174" si="3262">$BJ174*AY174</f>
        <v>0</v>
      </c>
      <c r="BU174" s="358">
        <f t="shared" ref="BU174" si="3263">$BJ174*AZ174</f>
        <v>0</v>
      </c>
      <c r="BV174" s="356">
        <f t="shared" ref="BV174" si="3264">$BJ174*BA174</f>
        <v>0</v>
      </c>
      <c r="BW174" s="356">
        <f t="shared" ref="BW174" si="3265">$BJ174*BB174</f>
        <v>0</v>
      </c>
      <c r="BX174" s="356">
        <f t="shared" ref="BX174" si="3266">$BJ174*BC174</f>
        <v>0</v>
      </c>
      <c r="BY174" s="356">
        <f t="shared" ref="BY174" si="3267">$BJ174*BD174</f>
        <v>0</v>
      </c>
      <c r="BZ174" s="356">
        <f t="shared" ref="BZ174" si="3268">$BJ174*BE174</f>
        <v>0</v>
      </c>
      <c r="CA174" s="356">
        <f t="shared" ref="CA174" si="3269">$BJ174*BF174</f>
        <v>0</v>
      </c>
      <c r="CB174" s="356">
        <f t="shared" ref="CB174" si="3270">$BJ174*BG174</f>
        <v>0</v>
      </c>
      <c r="CC174" s="356">
        <f t="shared" ref="CC174" si="3271">$BJ174*BH174</f>
        <v>0</v>
      </c>
      <c r="CD174" s="357">
        <f t="shared" ref="CD174" si="3272">$BJ174*BI174</f>
        <v>0</v>
      </c>
      <c r="CE174" s="395">
        <f>IF(N174="Nemení sa",1,0)</f>
        <v>0</v>
      </c>
      <c r="CF174" s="358">
        <f>AG174*$CE174</f>
        <v>0</v>
      </c>
      <c r="CG174" s="356">
        <f>AI174*$CE174</f>
        <v>0</v>
      </c>
      <c r="CH174" s="356">
        <f>AK174*$CE174</f>
        <v>0</v>
      </c>
      <c r="CI174" s="356">
        <f>AM174*$CE174</f>
        <v>0</v>
      </c>
      <c r="CJ174" s="357">
        <f>AO174*$CE174</f>
        <v>0</v>
      </c>
      <c r="CK174" s="396">
        <f t="shared" ref="CK174" si="3273">SUM(CF174:CJ176)</f>
        <v>0</v>
      </c>
      <c r="CL174" s="397">
        <f>IF(F174=vstupy!B$42,"1",0)</f>
        <v>0</v>
      </c>
      <c r="CM174" s="358">
        <f t="shared" ref="CM174" si="3274">IF($CL174="1",AP174,0)</f>
        <v>0</v>
      </c>
      <c r="CN174" s="356">
        <f t="shared" ref="CN174" si="3275">IF($CL174="1",AQ174,0)</f>
        <v>0</v>
      </c>
      <c r="CO174" s="356">
        <f t="shared" ref="CO174" si="3276">IF($CL174="1",AR174,0)</f>
        <v>0</v>
      </c>
      <c r="CP174" s="356">
        <f t="shared" ref="CP174" si="3277">IF($CL174="1",AS174,0)</f>
        <v>0</v>
      </c>
      <c r="CQ174" s="356">
        <f t="shared" ref="CQ174" si="3278">IF($CL174="1",AT174,0)</f>
        <v>0</v>
      </c>
      <c r="CR174" s="356">
        <f t="shared" ref="CR174" si="3279">IF($CL174="1",AU174,0)</f>
        <v>0</v>
      </c>
      <c r="CS174" s="356">
        <f t="shared" ref="CS174" si="3280">IF($CL174="1",AV174,0)</f>
        <v>0</v>
      </c>
      <c r="CT174" s="356">
        <f t="shared" ref="CT174" si="3281">IF($CL174="1",AW174,0)</f>
        <v>0</v>
      </c>
      <c r="CU174" s="356">
        <f t="shared" ref="CU174" si="3282">IF($CL174="1",AX174,0)</f>
        <v>0</v>
      </c>
      <c r="CV174" s="357">
        <f t="shared" ref="CV174" si="3283">IF($CL174="1",AY174,0)</f>
        <v>0</v>
      </c>
      <c r="CW174" s="355">
        <f>CP174+CT174+CV174</f>
        <v>0</v>
      </c>
      <c r="CX174" s="355">
        <f t="shared" ref="CX174" si="3284">CN174+CR174</f>
        <v>0</v>
      </c>
      <c r="CY174" s="358">
        <f t="shared" ref="CY174" si="3285">IF($CL174="1",AZ174,0)</f>
        <v>0</v>
      </c>
      <c r="CZ174" s="356">
        <f t="shared" ref="CZ174" si="3286">IF($CL174="1",BA174,0)</f>
        <v>0</v>
      </c>
      <c r="DA174" s="356">
        <f t="shared" ref="DA174" si="3287">IF($CL174="1",BB174,0)</f>
        <v>0</v>
      </c>
      <c r="DB174" s="356">
        <f t="shared" ref="DB174" si="3288">IF($CL174="1",BC174,0)</f>
        <v>0</v>
      </c>
      <c r="DC174" s="356">
        <f t="shared" ref="DC174" si="3289">IF($CL174="1",BD174,0)</f>
        <v>0</v>
      </c>
      <c r="DD174" s="356">
        <f t="shared" ref="DD174" si="3290">IF($CL174="1",BE174,0)</f>
        <v>0</v>
      </c>
      <c r="DE174" s="356">
        <f t="shared" ref="DE174" si="3291">IF($CL174="1",BF174,0)</f>
        <v>0</v>
      </c>
      <c r="DF174" s="356">
        <f t="shared" ref="DF174" si="3292">IF($CL174="1",BG174,0)</f>
        <v>0</v>
      </c>
      <c r="DG174" s="356">
        <f t="shared" ref="DG174" si="3293">IF($CL174="1",BH174,0)</f>
        <v>0</v>
      </c>
      <c r="DH174" s="357">
        <f t="shared" ref="DH174" si="3294">IF($CL174="1",BI174,0)</f>
        <v>0</v>
      </c>
      <c r="DI174" s="352">
        <f>DB174+DF174+DH174</f>
        <v>0</v>
      </c>
      <c r="DJ174" s="352">
        <f t="shared" ref="DJ174" si="3295">CZ174+DD174</f>
        <v>0</v>
      </c>
      <c r="DK174" s="393">
        <f>IF(CE174=0,1,0)</f>
        <v>1</v>
      </c>
      <c r="DL174" s="393">
        <f>IFERROR(IF($AF174="N",AH174+AJ174+AL174+AN174,AF174+AH174+AJ174+AL174+AN174),0)*$DK174</f>
        <v>0</v>
      </c>
      <c r="DM174" s="393">
        <f>(AG174+AI174+AK174+AM174+AO174)*$DK174</f>
        <v>0</v>
      </c>
      <c r="DN174" s="393">
        <f>AS174+AW174+AY174-CW174</f>
        <v>0</v>
      </c>
      <c r="DO174" s="393">
        <f>BC174+BG174+BI174-DI174</f>
        <v>0</v>
      </c>
      <c r="DP174" s="393">
        <f>DN174+DO174</f>
        <v>0</v>
      </c>
      <c r="DQ174" s="392" t="str">
        <f>IF(OR(F174=vstupy!B$40,F174=vstupy!B$41,F174=vstupy!B$42,),"0","1")</f>
        <v>0</v>
      </c>
      <c r="DR174" s="358">
        <f>IF($DQ174="1",AQ174,"0")+CF174</f>
        <v>0</v>
      </c>
      <c r="DS174" s="356">
        <f>IF($DQ174="1",AS174,"0")+CG174</f>
        <v>0</v>
      </c>
      <c r="DT174" s="356">
        <f>IF($DQ174="1",AU174,"0")+CH174</f>
        <v>0</v>
      </c>
      <c r="DU174" s="356">
        <f>IF($DQ174="1",AW174,"0")+CI174</f>
        <v>0</v>
      </c>
      <c r="DV174" s="357">
        <f>IF($DQ174="1",AY174,"0")+CJ174</f>
        <v>0</v>
      </c>
      <c r="DW174" s="423">
        <f t="shared" ref="DW174" si="3296">SUM(DR174:DV176)</f>
        <v>0</v>
      </c>
      <c r="DX174" s="358" t="str">
        <f t="shared" ref="DX174" si="3297">IF($DQ174="1",BA174,"0")</f>
        <v>0</v>
      </c>
      <c r="DY174" s="356" t="str">
        <f t="shared" ref="DY174" si="3298">IF($DQ174="1",BC174,"0")</f>
        <v>0</v>
      </c>
      <c r="DZ174" s="356" t="str">
        <f t="shared" ref="DZ174" si="3299">IF($DQ174="1",BE174,"0")</f>
        <v>0</v>
      </c>
      <c r="EA174" s="356" t="str">
        <f>IF($DQ174="1",BG174,"0")</f>
        <v>0</v>
      </c>
      <c r="EB174" s="357" t="str">
        <f>IF($DQ174="1",BI174,"0")</f>
        <v>0</v>
      </c>
      <c r="EC174" s="423">
        <f t="shared" ref="EC174" si="3300">SUM(DX174:EB176)</f>
        <v>0</v>
      </c>
      <c r="ED174" s="424">
        <f>EC174+DW174</f>
        <v>0</v>
      </c>
    </row>
    <row r="175" spans="2:134" ht="12.6" customHeight="1" x14ac:dyDescent="0.25">
      <c r="B175" s="432"/>
      <c r="C175" s="429"/>
      <c r="D175" s="429"/>
      <c r="E175" s="429"/>
      <c r="F175" s="446"/>
      <c r="G175" s="450"/>
      <c r="H175" s="463"/>
      <c r="I175" s="463"/>
      <c r="J175" s="495"/>
      <c r="K175" s="446"/>
      <c r="L175" s="414"/>
      <c r="M175" s="455"/>
      <c r="N175" s="414"/>
      <c r="O175" s="414"/>
      <c r="P175" s="414"/>
      <c r="Q175" s="390"/>
      <c r="R175" s="385"/>
      <c r="S175" s="414"/>
      <c r="T175" s="415"/>
      <c r="U175" s="390"/>
      <c r="V175" s="385"/>
      <c r="W175" s="414"/>
      <c r="X175" s="292" t="s">
        <v>157</v>
      </c>
      <c r="Y175" s="293" t="s">
        <v>152</v>
      </c>
      <c r="Z175" s="294">
        <f>VLOOKUP($X175,vstupy!$B$18:$F$31,MATCH($Y175,vstupy!$B$17:$F$17,0),0)</f>
        <v>0</v>
      </c>
      <c r="AA175" s="295" t="s">
        <v>158</v>
      </c>
      <c r="AB175" s="294">
        <f>VLOOKUP($AA175,vstupy!$B$34:$C$36,2,FALSE)</f>
        <v>0</v>
      </c>
      <c r="AC175" s="294">
        <f t="shared" si="3150"/>
        <v>0</v>
      </c>
      <c r="AD175" s="441"/>
      <c r="AE175" s="435"/>
      <c r="AF175" s="358"/>
      <c r="AG175" s="382"/>
      <c r="AH175" s="382"/>
      <c r="AI175" s="382"/>
      <c r="AJ175" s="382"/>
      <c r="AK175" s="382"/>
      <c r="AL175" s="382"/>
      <c r="AM175" s="389"/>
      <c r="AN175" s="382"/>
      <c r="AO175" s="384"/>
      <c r="AP175" s="358"/>
      <c r="AQ175" s="356"/>
      <c r="AR175" s="356"/>
      <c r="AS175" s="356"/>
      <c r="AT175" s="356"/>
      <c r="AU175" s="356"/>
      <c r="AV175" s="356"/>
      <c r="AW175" s="356"/>
      <c r="AX175" s="356"/>
      <c r="AY175" s="356"/>
      <c r="AZ175" s="356"/>
      <c r="BA175" s="356"/>
      <c r="BB175" s="356"/>
      <c r="BC175" s="356"/>
      <c r="BD175" s="356"/>
      <c r="BE175" s="356"/>
      <c r="BF175" s="356"/>
      <c r="BG175" s="356"/>
      <c r="BH175" s="356"/>
      <c r="BI175" s="502"/>
      <c r="BJ175" s="355"/>
      <c r="BK175" s="358"/>
      <c r="BL175" s="356"/>
      <c r="BM175" s="356"/>
      <c r="BN175" s="356"/>
      <c r="BO175" s="356"/>
      <c r="BP175" s="356"/>
      <c r="BQ175" s="356"/>
      <c r="BR175" s="356"/>
      <c r="BS175" s="356"/>
      <c r="BT175" s="357"/>
      <c r="BU175" s="358"/>
      <c r="BV175" s="356"/>
      <c r="BW175" s="356"/>
      <c r="BX175" s="356"/>
      <c r="BY175" s="356"/>
      <c r="BZ175" s="356"/>
      <c r="CA175" s="356"/>
      <c r="CB175" s="356"/>
      <c r="CC175" s="356"/>
      <c r="CD175" s="357"/>
      <c r="CE175" s="395"/>
      <c r="CF175" s="358"/>
      <c r="CG175" s="356"/>
      <c r="CH175" s="356"/>
      <c r="CI175" s="356"/>
      <c r="CJ175" s="357"/>
      <c r="CK175" s="396"/>
      <c r="CL175" s="398"/>
      <c r="CM175" s="358"/>
      <c r="CN175" s="356"/>
      <c r="CO175" s="356"/>
      <c r="CP175" s="356"/>
      <c r="CQ175" s="356"/>
      <c r="CR175" s="356"/>
      <c r="CS175" s="356"/>
      <c r="CT175" s="356"/>
      <c r="CU175" s="356"/>
      <c r="CV175" s="357"/>
      <c r="CW175" s="355"/>
      <c r="CX175" s="355"/>
      <c r="CY175" s="358"/>
      <c r="CZ175" s="356"/>
      <c r="DA175" s="356"/>
      <c r="DB175" s="356"/>
      <c r="DC175" s="356"/>
      <c r="DD175" s="356"/>
      <c r="DE175" s="356"/>
      <c r="DF175" s="356"/>
      <c r="DG175" s="356"/>
      <c r="DH175" s="357"/>
      <c r="DI175" s="352"/>
      <c r="DJ175" s="352"/>
      <c r="DK175" s="393"/>
      <c r="DL175" s="393"/>
      <c r="DM175" s="393"/>
      <c r="DN175" s="393"/>
      <c r="DO175" s="393"/>
      <c r="DP175" s="393"/>
      <c r="DQ175" s="392"/>
      <c r="DR175" s="358"/>
      <c r="DS175" s="356"/>
      <c r="DT175" s="356"/>
      <c r="DU175" s="356"/>
      <c r="DV175" s="357"/>
      <c r="DW175" s="423"/>
      <c r="DX175" s="358"/>
      <c r="DY175" s="356"/>
      <c r="DZ175" s="356"/>
      <c r="EA175" s="356"/>
      <c r="EB175" s="357"/>
      <c r="EC175" s="423"/>
      <c r="ED175" s="424"/>
    </row>
    <row r="176" spans="2:134" ht="12.6" customHeight="1" x14ac:dyDescent="0.25">
      <c r="B176" s="432"/>
      <c r="C176" s="429"/>
      <c r="D176" s="429"/>
      <c r="E176" s="429"/>
      <c r="F176" s="447"/>
      <c r="G176" s="450"/>
      <c r="H176" s="464"/>
      <c r="I176" s="464"/>
      <c r="J176" s="496"/>
      <c r="K176" s="447"/>
      <c r="L176" s="414"/>
      <c r="M176" s="455"/>
      <c r="N176" s="414"/>
      <c r="O176" s="414"/>
      <c r="P176" s="414"/>
      <c r="Q176" s="390"/>
      <c r="R176" s="385"/>
      <c r="S176" s="414"/>
      <c r="T176" s="415"/>
      <c r="U176" s="390"/>
      <c r="V176" s="385"/>
      <c r="W176" s="414"/>
      <c r="X176" s="292" t="s">
        <v>157</v>
      </c>
      <c r="Y176" s="293" t="s">
        <v>152</v>
      </c>
      <c r="Z176" s="294">
        <f>VLOOKUP($X176,vstupy!$B$18:$F$31,MATCH($Y176,vstupy!$B$17:$F$17,0),0)</f>
        <v>0</v>
      </c>
      <c r="AA176" s="295" t="s">
        <v>158</v>
      </c>
      <c r="AB176" s="294">
        <f>VLOOKUP($AA176,vstupy!$B$34:$C$36,2,FALSE)</f>
        <v>0</v>
      </c>
      <c r="AC176" s="294">
        <f t="shared" si="3150"/>
        <v>0</v>
      </c>
      <c r="AD176" s="442"/>
      <c r="AE176" s="436"/>
      <c r="AF176" s="358"/>
      <c r="AG176" s="382"/>
      <c r="AH176" s="382"/>
      <c r="AI176" s="382"/>
      <c r="AJ176" s="382"/>
      <c r="AK176" s="382"/>
      <c r="AL176" s="382"/>
      <c r="AM176" s="381"/>
      <c r="AN176" s="382"/>
      <c r="AO176" s="384"/>
      <c r="AP176" s="358"/>
      <c r="AQ176" s="356"/>
      <c r="AR176" s="356"/>
      <c r="AS176" s="356"/>
      <c r="AT176" s="356"/>
      <c r="AU176" s="356"/>
      <c r="AV176" s="356"/>
      <c r="AW176" s="356"/>
      <c r="AX176" s="356"/>
      <c r="AY176" s="356"/>
      <c r="AZ176" s="356"/>
      <c r="BA176" s="356"/>
      <c r="BB176" s="356"/>
      <c r="BC176" s="356"/>
      <c r="BD176" s="356"/>
      <c r="BE176" s="356"/>
      <c r="BF176" s="356"/>
      <c r="BG176" s="356"/>
      <c r="BH176" s="356"/>
      <c r="BI176" s="502"/>
      <c r="BJ176" s="355"/>
      <c r="BK176" s="358"/>
      <c r="BL176" s="356"/>
      <c r="BM176" s="356"/>
      <c r="BN176" s="356"/>
      <c r="BO176" s="356"/>
      <c r="BP176" s="356"/>
      <c r="BQ176" s="356"/>
      <c r="BR176" s="356"/>
      <c r="BS176" s="356"/>
      <c r="BT176" s="357"/>
      <c r="BU176" s="358"/>
      <c r="BV176" s="356"/>
      <c r="BW176" s="356"/>
      <c r="BX176" s="356"/>
      <c r="BY176" s="356"/>
      <c r="BZ176" s="356"/>
      <c r="CA176" s="356"/>
      <c r="CB176" s="356"/>
      <c r="CC176" s="356"/>
      <c r="CD176" s="357"/>
      <c r="CE176" s="395"/>
      <c r="CF176" s="358"/>
      <c r="CG176" s="356"/>
      <c r="CH176" s="356"/>
      <c r="CI176" s="356"/>
      <c r="CJ176" s="357"/>
      <c r="CK176" s="396"/>
      <c r="CL176" s="399"/>
      <c r="CM176" s="358"/>
      <c r="CN176" s="356"/>
      <c r="CO176" s="356"/>
      <c r="CP176" s="356"/>
      <c r="CQ176" s="356"/>
      <c r="CR176" s="356"/>
      <c r="CS176" s="356"/>
      <c r="CT176" s="356"/>
      <c r="CU176" s="356"/>
      <c r="CV176" s="357"/>
      <c r="CW176" s="355"/>
      <c r="CX176" s="355"/>
      <c r="CY176" s="358"/>
      <c r="CZ176" s="356"/>
      <c r="DA176" s="356"/>
      <c r="DB176" s="356"/>
      <c r="DC176" s="356"/>
      <c r="DD176" s="356"/>
      <c r="DE176" s="356"/>
      <c r="DF176" s="356"/>
      <c r="DG176" s="356"/>
      <c r="DH176" s="357"/>
      <c r="DI176" s="352"/>
      <c r="DJ176" s="352"/>
      <c r="DK176" s="393"/>
      <c r="DL176" s="393"/>
      <c r="DM176" s="393"/>
      <c r="DN176" s="393"/>
      <c r="DO176" s="393"/>
      <c r="DP176" s="393"/>
      <c r="DQ176" s="392"/>
      <c r="DR176" s="358"/>
      <c r="DS176" s="356"/>
      <c r="DT176" s="356"/>
      <c r="DU176" s="356"/>
      <c r="DV176" s="357"/>
      <c r="DW176" s="423"/>
      <c r="DX176" s="358"/>
      <c r="DY176" s="356"/>
      <c r="DZ176" s="356"/>
      <c r="EA176" s="356"/>
      <c r="EB176" s="357"/>
      <c r="EC176" s="423"/>
      <c r="ED176" s="424"/>
    </row>
    <row r="177" spans="2:134" ht="12.6" customHeight="1" x14ac:dyDescent="0.25">
      <c r="B177" s="433">
        <f t="shared" ref="B177" si="3301">B174+1</f>
        <v>57</v>
      </c>
      <c r="C177" s="428"/>
      <c r="D177" s="428"/>
      <c r="E177" s="428"/>
      <c r="F177" s="457" t="s">
        <v>212</v>
      </c>
      <c r="G177" s="449"/>
      <c r="H177" s="474" t="str">
        <f t="shared" ref="H177" si="3302">IF($F177="3e)  Skoršia transpozícia  - zavedenie transpozície pred termínom ktorý určuje smernica EÚ. "," ","")</f>
        <v/>
      </c>
      <c r="I177" s="474" t="str">
        <f t="shared" ref="I177" si="3303">IF($F177="3e)  Skoršia transpozícia  - zavedenie transpozície pred termínom ktorý určuje smernica EÚ. ",$H177,"NA")</f>
        <v>NA</v>
      </c>
      <c r="J177" s="491">
        <f>IF(I177&gt;12,1,I177/12)</f>
        <v>1</v>
      </c>
      <c r="K177" s="457"/>
      <c r="L177" s="413"/>
      <c r="M177" s="456">
        <f>IF(L177="N",0,L177)</f>
        <v>0</v>
      </c>
      <c r="N177" s="413" t="s">
        <v>212</v>
      </c>
      <c r="O177" s="413"/>
      <c r="P177" s="413"/>
      <c r="Q177" s="391" t="s">
        <v>36</v>
      </c>
      <c r="R177" s="386">
        <f>VLOOKUP(Q177,vstupy!$B$3:$C$15,2,FALSE)</f>
        <v>0</v>
      </c>
      <c r="S177" s="413"/>
      <c r="T177" s="416"/>
      <c r="U177" s="391" t="s">
        <v>36</v>
      </c>
      <c r="V177" s="386">
        <f>VLOOKUP(U177,vstupy!$B$3:$C$15,2,FALSE)</f>
        <v>0</v>
      </c>
      <c r="W177" s="413"/>
      <c r="X177" s="174" t="s">
        <v>157</v>
      </c>
      <c r="Y177" s="188" t="s">
        <v>152</v>
      </c>
      <c r="Z177" s="185">
        <f>VLOOKUP($X177,vstupy!$B$18:$F$31,MATCH($Y177,vstupy!$B$17:$F$17,0),0)</f>
        <v>0</v>
      </c>
      <c r="AA177" s="121" t="s">
        <v>158</v>
      </c>
      <c r="AB177" s="185">
        <f>VLOOKUP($AA177,vstupy!$B$34:$C$36,2,FALSE)</f>
        <v>0</v>
      </c>
      <c r="AC177" s="185">
        <f t="shared" si="3150"/>
        <v>0</v>
      </c>
      <c r="AD177" s="465" t="s">
        <v>36</v>
      </c>
      <c r="AE177" s="434">
        <f>VLOOKUP(AD177,vstupy!$B$3:$C$15,2,FALSE)</f>
        <v>0</v>
      </c>
      <c r="AF177" s="437" t="str">
        <f>IFERROR(IF(M177=0,"N",O177/L177*J177),0)</f>
        <v>N</v>
      </c>
      <c r="AG177" s="382">
        <f>O177*J177</f>
        <v>0</v>
      </c>
      <c r="AH177" s="394">
        <f t="shared" ref="AH177" si="3304">P177*R177*J177</f>
        <v>0</v>
      </c>
      <c r="AI177" s="381">
        <f t="shared" ref="AI177" si="3305">IFERROR(AH177*M177,0)</f>
        <v>0</v>
      </c>
      <c r="AJ177" s="394" t="str">
        <f t="shared" ref="AJ177" si="3306">IFERROR(IF(M177=0,"N",S177/L177*J177),0)</f>
        <v>N</v>
      </c>
      <c r="AK177" s="382">
        <f t="shared" ref="AK177" si="3307">S177*J177</f>
        <v>0</v>
      </c>
      <c r="AL177" s="382">
        <f>T177*V177*J177</f>
        <v>0</v>
      </c>
      <c r="AM177" s="387">
        <f t="shared" ref="AM177" si="3308">IFERROR(AL177*M177,0)</f>
        <v>0</v>
      </c>
      <c r="AN177" s="381">
        <f t="shared" ref="AN177" si="3309">IF(W177&gt;0,IF(AE177&gt;0,($G$5/160)*(W177/60)*AE177*J177,0),IF(AE177&gt;0,($G$5/160)*((AC177+AC178+AC179)/60)*AE177*J177,0))</f>
        <v>0</v>
      </c>
      <c r="AO177" s="384">
        <f>IFERROR(AN177*M177,0)</f>
        <v>0</v>
      </c>
      <c r="AP177" s="358">
        <f t="shared" ref="AP177" si="3310">IF($N177="In (zvyšuje náklady)",AF177,0)</f>
        <v>0</v>
      </c>
      <c r="AQ177" s="356">
        <f t="shared" ref="AQ177" si="3311">IF($N177="In (zvyšuje náklady)",AG177,0)</f>
        <v>0</v>
      </c>
      <c r="AR177" s="356">
        <f t="shared" ref="AR177" si="3312">IF($N177="In (zvyšuje náklady)",AH177,0)</f>
        <v>0</v>
      </c>
      <c r="AS177" s="356">
        <f t="shared" ref="AS177" si="3313">IF($N177="In (zvyšuje náklady)",AI177,0)</f>
        <v>0</v>
      </c>
      <c r="AT177" s="356">
        <f t="shared" ref="AT177" si="3314">IF($N177="In (zvyšuje náklady)",AJ177,0)</f>
        <v>0</v>
      </c>
      <c r="AU177" s="356">
        <f t="shared" ref="AU177" si="3315">IF($N177="In (zvyšuje náklady)",AK177,0)</f>
        <v>0</v>
      </c>
      <c r="AV177" s="356">
        <f t="shared" ref="AV177" si="3316">IF($N177="In (zvyšuje náklady)",AL177,0)</f>
        <v>0</v>
      </c>
      <c r="AW177" s="356">
        <f t="shared" ref="AW177" si="3317">IF($N177="In (zvyšuje náklady)",AM177,0)</f>
        <v>0</v>
      </c>
      <c r="AX177" s="356">
        <f t="shared" ref="AX177" si="3318">IF($N177="In (zvyšuje náklady)",AN177,0)</f>
        <v>0</v>
      </c>
      <c r="AY177" s="356">
        <f t="shared" ref="AY177" si="3319">IF($N177="In (zvyšuje náklady)",AO177,0)</f>
        <v>0</v>
      </c>
      <c r="AZ177" s="356" t="str">
        <f t="shared" ref="AZ177" si="3320">IF($N177="Out (znižuje náklady)",AF177,"0")</f>
        <v>0</v>
      </c>
      <c r="BA177" s="356" t="str">
        <f t="shared" ref="BA177" si="3321">IF($N177="Out (znižuje náklady)",AG177,"0")</f>
        <v>0</v>
      </c>
      <c r="BB177" s="356" t="str">
        <f t="shared" ref="BB177" si="3322">IF($N177="Out (znižuje náklady)",AH177,"0")</f>
        <v>0</v>
      </c>
      <c r="BC177" s="356" t="str">
        <f t="shared" ref="BC177" si="3323">IF($N177="Out (znižuje náklady)",AI177,"0")</f>
        <v>0</v>
      </c>
      <c r="BD177" s="356" t="str">
        <f t="shared" ref="BD177" si="3324">IF($N177="Out (znižuje náklady)",AJ177,"0")</f>
        <v>0</v>
      </c>
      <c r="BE177" s="356" t="str">
        <f t="shared" ref="BE177" si="3325">IF($N177="Out (znižuje náklady)",AK177,"0")</f>
        <v>0</v>
      </c>
      <c r="BF177" s="356" t="str">
        <f t="shared" ref="BF177" si="3326">IF($N177="Out (znižuje náklady)",AL177,"0")</f>
        <v>0</v>
      </c>
      <c r="BG177" s="356" t="str">
        <f t="shared" ref="BG177" si="3327">IF($N177="Out (znižuje náklady)",AM177,"0")</f>
        <v>0</v>
      </c>
      <c r="BH177" s="356" t="str">
        <f t="shared" ref="BH177" si="3328">IF($N177="Out (znižuje náklady)",AN177,"0")</f>
        <v>0</v>
      </c>
      <c r="BI177" s="502" t="str">
        <f t="shared" ref="BI177" si="3329">IF($N177="Out (znižuje náklady)",AO177,"0")</f>
        <v>0</v>
      </c>
      <c r="BJ177" s="355">
        <f>IF(F177=vstupy!$B$47,0,1)</f>
        <v>1</v>
      </c>
      <c r="BK177" s="358">
        <f t="shared" ref="BK177" si="3330">$BJ177*AP177</f>
        <v>0</v>
      </c>
      <c r="BL177" s="356">
        <f t="shared" ref="BL177" si="3331">$BJ177*AQ177</f>
        <v>0</v>
      </c>
      <c r="BM177" s="356">
        <f t="shared" ref="BM177" si="3332">$BJ177*AR177</f>
        <v>0</v>
      </c>
      <c r="BN177" s="356">
        <f t="shared" ref="BN177" si="3333">$BJ177*AS177</f>
        <v>0</v>
      </c>
      <c r="BO177" s="356">
        <f t="shared" ref="BO177" si="3334">$BJ177*AT177</f>
        <v>0</v>
      </c>
      <c r="BP177" s="356">
        <f t="shared" ref="BP177" si="3335">$BJ177*AU177</f>
        <v>0</v>
      </c>
      <c r="BQ177" s="356">
        <f t="shared" ref="BQ177" si="3336">$BJ177*AV177</f>
        <v>0</v>
      </c>
      <c r="BR177" s="356">
        <f t="shared" ref="BR177" si="3337">$BJ177*AW177</f>
        <v>0</v>
      </c>
      <c r="BS177" s="356">
        <f t="shared" ref="BS177" si="3338">$BJ177*AX177</f>
        <v>0</v>
      </c>
      <c r="BT177" s="357">
        <f t="shared" ref="BT177" si="3339">$BJ177*AY177</f>
        <v>0</v>
      </c>
      <c r="BU177" s="358">
        <f t="shared" ref="BU177" si="3340">$BJ177*AZ177</f>
        <v>0</v>
      </c>
      <c r="BV177" s="356">
        <f t="shared" ref="BV177" si="3341">$BJ177*BA177</f>
        <v>0</v>
      </c>
      <c r="BW177" s="356">
        <f t="shared" ref="BW177" si="3342">$BJ177*BB177</f>
        <v>0</v>
      </c>
      <c r="BX177" s="356">
        <f t="shared" ref="BX177" si="3343">$BJ177*BC177</f>
        <v>0</v>
      </c>
      <c r="BY177" s="356">
        <f t="shared" ref="BY177" si="3344">$BJ177*BD177</f>
        <v>0</v>
      </c>
      <c r="BZ177" s="356">
        <f t="shared" ref="BZ177" si="3345">$BJ177*BE177</f>
        <v>0</v>
      </c>
      <c r="CA177" s="356">
        <f t="shared" ref="CA177" si="3346">$BJ177*BF177</f>
        <v>0</v>
      </c>
      <c r="CB177" s="356">
        <f t="shared" ref="CB177" si="3347">$BJ177*BG177</f>
        <v>0</v>
      </c>
      <c r="CC177" s="356">
        <f t="shared" ref="CC177" si="3348">$BJ177*BH177</f>
        <v>0</v>
      </c>
      <c r="CD177" s="357">
        <f t="shared" ref="CD177" si="3349">$BJ177*BI177</f>
        <v>0</v>
      </c>
      <c r="CE177" s="395">
        <f>IF(N177="Nemení sa",1,0)</f>
        <v>0</v>
      </c>
      <c r="CF177" s="358">
        <f>AG177*$CE177</f>
        <v>0</v>
      </c>
      <c r="CG177" s="356">
        <f>AI177*$CE177</f>
        <v>0</v>
      </c>
      <c r="CH177" s="356">
        <f>AK177*$CE177</f>
        <v>0</v>
      </c>
      <c r="CI177" s="356">
        <f>AM177*$CE177</f>
        <v>0</v>
      </c>
      <c r="CJ177" s="357">
        <f>AO177*$CE177</f>
        <v>0</v>
      </c>
      <c r="CK177" s="396">
        <f t="shared" ref="CK177" si="3350">SUM(CF177:CJ179)</f>
        <v>0</v>
      </c>
      <c r="CL177" s="397">
        <f>IF(F177=vstupy!B$42,"1",0)</f>
        <v>0</v>
      </c>
      <c r="CM177" s="358">
        <f t="shared" ref="CM177" si="3351">IF($CL177="1",AP177,0)</f>
        <v>0</v>
      </c>
      <c r="CN177" s="356">
        <f t="shared" ref="CN177" si="3352">IF($CL177="1",AQ177,0)</f>
        <v>0</v>
      </c>
      <c r="CO177" s="356">
        <f t="shared" ref="CO177" si="3353">IF($CL177="1",AR177,0)</f>
        <v>0</v>
      </c>
      <c r="CP177" s="356">
        <f t="shared" ref="CP177" si="3354">IF($CL177="1",AS177,0)</f>
        <v>0</v>
      </c>
      <c r="CQ177" s="356">
        <f t="shared" ref="CQ177" si="3355">IF($CL177="1",AT177,0)</f>
        <v>0</v>
      </c>
      <c r="CR177" s="356">
        <f t="shared" ref="CR177" si="3356">IF($CL177="1",AU177,0)</f>
        <v>0</v>
      </c>
      <c r="CS177" s="356">
        <f t="shared" ref="CS177" si="3357">IF($CL177="1",AV177,0)</f>
        <v>0</v>
      </c>
      <c r="CT177" s="356">
        <f t="shared" ref="CT177" si="3358">IF($CL177="1",AW177,0)</f>
        <v>0</v>
      </c>
      <c r="CU177" s="356">
        <f t="shared" ref="CU177" si="3359">IF($CL177="1",AX177,0)</f>
        <v>0</v>
      </c>
      <c r="CV177" s="357">
        <f t="shared" ref="CV177" si="3360">IF($CL177="1",AY177,0)</f>
        <v>0</v>
      </c>
      <c r="CW177" s="355">
        <f>CP177+CT177+CV177</f>
        <v>0</v>
      </c>
      <c r="CX177" s="355">
        <f t="shared" ref="CX177" si="3361">CN177+CR177</f>
        <v>0</v>
      </c>
      <c r="CY177" s="358">
        <f t="shared" ref="CY177" si="3362">IF($CL177="1",AZ177,0)</f>
        <v>0</v>
      </c>
      <c r="CZ177" s="356">
        <f t="shared" ref="CZ177" si="3363">IF($CL177="1",BA177,0)</f>
        <v>0</v>
      </c>
      <c r="DA177" s="356">
        <f t="shared" ref="DA177" si="3364">IF($CL177="1",BB177,0)</f>
        <v>0</v>
      </c>
      <c r="DB177" s="356">
        <f t="shared" ref="DB177" si="3365">IF($CL177="1",BC177,0)</f>
        <v>0</v>
      </c>
      <c r="DC177" s="356">
        <f t="shared" ref="DC177" si="3366">IF($CL177="1",BD177,0)</f>
        <v>0</v>
      </c>
      <c r="DD177" s="356">
        <f t="shared" ref="DD177" si="3367">IF($CL177="1",BE177,0)</f>
        <v>0</v>
      </c>
      <c r="DE177" s="356">
        <f t="shared" ref="DE177" si="3368">IF($CL177="1",BF177,0)</f>
        <v>0</v>
      </c>
      <c r="DF177" s="356">
        <f t="shared" ref="DF177" si="3369">IF($CL177="1",BG177,0)</f>
        <v>0</v>
      </c>
      <c r="DG177" s="356">
        <f t="shared" ref="DG177" si="3370">IF($CL177="1",BH177,0)</f>
        <v>0</v>
      </c>
      <c r="DH177" s="357">
        <f t="shared" ref="DH177" si="3371">IF($CL177="1",BI177,0)</f>
        <v>0</v>
      </c>
      <c r="DI177" s="352">
        <f>DB177+DF177+DH177</f>
        <v>0</v>
      </c>
      <c r="DJ177" s="352">
        <f t="shared" ref="DJ177" si="3372">CZ177+DD177</f>
        <v>0</v>
      </c>
      <c r="DK177" s="393">
        <f>IF(CE177=0,1,0)</f>
        <v>1</v>
      </c>
      <c r="DL177" s="393">
        <f>IFERROR(IF($AF177="N",AH177+AJ177+AL177+AN177,AF177+AH177+AJ177+AL177+AN177),0)*$DK177</f>
        <v>0</v>
      </c>
      <c r="DM177" s="393">
        <f>(AG177+AI177+AK177+AM177+AO177)*$DK177</f>
        <v>0</v>
      </c>
      <c r="DN177" s="393">
        <f>AS177+AW177+AY177-CW177</f>
        <v>0</v>
      </c>
      <c r="DO177" s="393">
        <f>BC177+BG177+BI177-DI177</f>
        <v>0</v>
      </c>
      <c r="DP177" s="393">
        <f>DN177+DO177</f>
        <v>0</v>
      </c>
      <c r="DQ177" s="392" t="str">
        <f>IF(OR(F177=vstupy!B$40,F177=vstupy!B$41,F177=vstupy!B$42,),"0","1")</f>
        <v>0</v>
      </c>
      <c r="DR177" s="358">
        <f>IF($DQ177="1",AQ177,"0")+CF177</f>
        <v>0</v>
      </c>
      <c r="DS177" s="356">
        <f>IF($DQ177="1",AS177,"0")+CG177</f>
        <v>0</v>
      </c>
      <c r="DT177" s="356">
        <f>IF($DQ177="1",AU177,"0")+CH177</f>
        <v>0</v>
      </c>
      <c r="DU177" s="356">
        <f>IF($DQ177="1",AW177,"0")+CI177</f>
        <v>0</v>
      </c>
      <c r="DV177" s="357">
        <f>IF($DQ177="1",AY177,"0")+CJ177</f>
        <v>0</v>
      </c>
      <c r="DW177" s="423">
        <f t="shared" ref="DW177" si="3373">SUM(DR177:DV179)</f>
        <v>0</v>
      </c>
      <c r="DX177" s="358" t="str">
        <f t="shared" ref="DX177" si="3374">IF($DQ177="1",BA177,"0")</f>
        <v>0</v>
      </c>
      <c r="DY177" s="356" t="str">
        <f t="shared" ref="DY177" si="3375">IF($DQ177="1",BC177,"0")</f>
        <v>0</v>
      </c>
      <c r="DZ177" s="356" t="str">
        <f t="shared" ref="DZ177" si="3376">IF($DQ177="1",BE177,"0")</f>
        <v>0</v>
      </c>
      <c r="EA177" s="356" t="str">
        <f>IF($DQ177="1",BG177,"0")</f>
        <v>0</v>
      </c>
      <c r="EB177" s="357" t="str">
        <f>IF($DQ177="1",BI177,"0")</f>
        <v>0</v>
      </c>
      <c r="EC177" s="423">
        <f t="shared" ref="EC177" si="3377">SUM(DX177:EB179)</f>
        <v>0</v>
      </c>
      <c r="ED177" s="424">
        <f>EC177+DW177</f>
        <v>0</v>
      </c>
    </row>
    <row r="178" spans="2:134" ht="12.6" customHeight="1" x14ac:dyDescent="0.25">
      <c r="B178" s="433"/>
      <c r="C178" s="428"/>
      <c r="D178" s="428"/>
      <c r="E178" s="428"/>
      <c r="F178" s="458"/>
      <c r="G178" s="449"/>
      <c r="H178" s="475"/>
      <c r="I178" s="475"/>
      <c r="J178" s="492"/>
      <c r="K178" s="458"/>
      <c r="L178" s="413"/>
      <c r="M178" s="456"/>
      <c r="N178" s="413"/>
      <c r="O178" s="413"/>
      <c r="P178" s="413"/>
      <c r="Q178" s="391"/>
      <c r="R178" s="386"/>
      <c r="S178" s="413"/>
      <c r="T178" s="416"/>
      <c r="U178" s="391"/>
      <c r="V178" s="386"/>
      <c r="W178" s="413"/>
      <c r="X178" s="174" t="s">
        <v>157</v>
      </c>
      <c r="Y178" s="188" t="s">
        <v>152</v>
      </c>
      <c r="Z178" s="185">
        <f>VLOOKUP($X178,vstupy!$B$18:$F$31,MATCH($Y178,vstupy!$B$17:$F$17,0),0)</f>
        <v>0</v>
      </c>
      <c r="AA178" s="121" t="s">
        <v>158</v>
      </c>
      <c r="AB178" s="185">
        <f>VLOOKUP($AA178,vstupy!$B$34:$C$36,2,FALSE)</f>
        <v>0</v>
      </c>
      <c r="AC178" s="185">
        <f t="shared" si="3150"/>
        <v>0</v>
      </c>
      <c r="AD178" s="466"/>
      <c r="AE178" s="435"/>
      <c r="AF178" s="358"/>
      <c r="AG178" s="382"/>
      <c r="AH178" s="382"/>
      <c r="AI178" s="382"/>
      <c r="AJ178" s="382"/>
      <c r="AK178" s="382"/>
      <c r="AL178" s="382"/>
      <c r="AM178" s="389"/>
      <c r="AN178" s="382"/>
      <c r="AO178" s="384"/>
      <c r="AP178" s="358"/>
      <c r="AQ178" s="356"/>
      <c r="AR178" s="356"/>
      <c r="AS178" s="356"/>
      <c r="AT178" s="356"/>
      <c r="AU178" s="356"/>
      <c r="AV178" s="356"/>
      <c r="AW178" s="356"/>
      <c r="AX178" s="356"/>
      <c r="AY178" s="356"/>
      <c r="AZ178" s="356"/>
      <c r="BA178" s="356"/>
      <c r="BB178" s="356"/>
      <c r="BC178" s="356"/>
      <c r="BD178" s="356"/>
      <c r="BE178" s="356"/>
      <c r="BF178" s="356"/>
      <c r="BG178" s="356"/>
      <c r="BH178" s="356"/>
      <c r="BI178" s="502"/>
      <c r="BJ178" s="355"/>
      <c r="BK178" s="358"/>
      <c r="BL178" s="356"/>
      <c r="BM178" s="356"/>
      <c r="BN178" s="356"/>
      <c r="BO178" s="356"/>
      <c r="BP178" s="356"/>
      <c r="BQ178" s="356"/>
      <c r="BR178" s="356"/>
      <c r="BS178" s="356"/>
      <c r="BT178" s="357"/>
      <c r="BU178" s="358"/>
      <c r="BV178" s="356"/>
      <c r="BW178" s="356"/>
      <c r="BX178" s="356"/>
      <c r="BY178" s="356"/>
      <c r="BZ178" s="356"/>
      <c r="CA178" s="356"/>
      <c r="CB178" s="356"/>
      <c r="CC178" s="356"/>
      <c r="CD178" s="357"/>
      <c r="CE178" s="395"/>
      <c r="CF178" s="358"/>
      <c r="CG178" s="356"/>
      <c r="CH178" s="356"/>
      <c r="CI178" s="356"/>
      <c r="CJ178" s="357"/>
      <c r="CK178" s="396"/>
      <c r="CL178" s="398"/>
      <c r="CM178" s="358"/>
      <c r="CN178" s="356"/>
      <c r="CO178" s="356"/>
      <c r="CP178" s="356"/>
      <c r="CQ178" s="356"/>
      <c r="CR178" s="356"/>
      <c r="CS178" s="356"/>
      <c r="CT178" s="356"/>
      <c r="CU178" s="356"/>
      <c r="CV178" s="357"/>
      <c r="CW178" s="355"/>
      <c r="CX178" s="355"/>
      <c r="CY178" s="358"/>
      <c r="CZ178" s="356"/>
      <c r="DA178" s="356"/>
      <c r="DB178" s="356"/>
      <c r="DC178" s="356"/>
      <c r="DD178" s="356"/>
      <c r="DE178" s="356"/>
      <c r="DF178" s="356"/>
      <c r="DG178" s="356"/>
      <c r="DH178" s="357"/>
      <c r="DI178" s="352"/>
      <c r="DJ178" s="352"/>
      <c r="DK178" s="393"/>
      <c r="DL178" s="393"/>
      <c r="DM178" s="393"/>
      <c r="DN178" s="393"/>
      <c r="DO178" s="393"/>
      <c r="DP178" s="393"/>
      <c r="DQ178" s="392"/>
      <c r="DR178" s="358"/>
      <c r="DS178" s="356"/>
      <c r="DT178" s="356"/>
      <c r="DU178" s="356"/>
      <c r="DV178" s="357"/>
      <c r="DW178" s="423"/>
      <c r="DX178" s="358"/>
      <c r="DY178" s="356"/>
      <c r="DZ178" s="356"/>
      <c r="EA178" s="356"/>
      <c r="EB178" s="357"/>
      <c r="EC178" s="423"/>
      <c r="ED178" s="424"/>
    </row>
    <row r="179" spans="2:134" ht="12.6" customHeight="1" x14ac:dyDescent="0.25">
      <c r="B179" s="433"/>
      <c r="C179" s="428"/>
      <c r="D179" s="428"/>
      <c r="E179" s="428"/>
      <c r="F179" s="459"/>
      <c r="G179" s="449"/>
      <c r="H179" s="476"/>
      <c r="I179" s="476"/>
      <c r="J179" s="493"/>
      <c r="K179" s="459"/>
      <c r="L179" s="413"/>
      <c r="M179" s="456"/>
      <c r="N179" s="413"/>
      <c r="O179" s="413"/>
      <c r="P179" s="413"/>
      <c r="Q179" s="391"/>
      <c r="R179" s="386"/>
      <c r="S179" s="413"/>
      <c r="T179" s="416"/>
      <c r="U179" s="391"/>
      <c r="V179" s="386"/>
      <c r="W179" s="413"/>
      <c r="X179" s="174" t="s">
        <v>157</v>
      </c>
      <c r="Y179" s="188" t="s">
        <v>152</v>
      </c>
      <c r="Z179" s="185">
        <f>VLOOKUP($X179,vstupy!$B$18:$F$31,MATCH($Y179,vstupy!$B$17:$F$17,0),0)</f>
        <v>0</v>
      </c>
      <c r="AA179" s="121" t="s">
        <v>158</v>
      </c>
      <c r="AB179" s="185">
        <f>VLOOKUP($AA179,vstupy!$B$34:$C$36,2,FALSE)</f>
        <v>0</v>
      </c>
      <c r="AC179" s="185">
        <f t="shared" si="3150"/>
        <v>0</v>
      </c>
      <c r="AD179" s="467"/>
      <c r="AE179" s="436"/>
      <c r="AF179" s="358"/>
      <c r="AG179" s="382"/>
      <c r="AH179" s="382"/>
      <c r="AI179" s="382"/>
      <c r="AJ179" s="382"/>
      <c r="AK179" s="382"/>
      <c r="AL179" s="382"/>
      <c r="AM179" s="381"/>
      <c r="AN179" s="382"/>
      <c r="AO179" s="384"/>
      <c r="AP179" s="358"/>
      <c r="AQ179" s="356"/>
      <c r="AR179" s="356"/>
      <c r="AS179" s="356"/>
      <c r="AT179" s="356"/>
      <c r="AU179" s="356"/>
      <c r="AV179" s="356"/>
      <c r="AW179" s="356"/>
      <c r="AX179" s="356"/>
      <c r="AY179" s="356"/>
      <c r="AZ179" s="356"/>
      <c r="BA179" s="356"/>
      <c r="BB179" s="356"/>
      <c r="BC179" s="356"/>
      <c r="BD179" s="356"/>
      <c r="BE179" s="356"/>
      <c r="BF179" s="356"/>
      <c r="BG179" s="356"/>
      <c r="BH179" s="356"/>
      <c r="BI179" s="502"/>
      <c r="BJ179" s="355"/>
      <c r="BK179" s="358"/>
      <c r="BL179" s="356"/>
      <c r="BM179" s="356"/>
      <c r="BN179" s="356"/>
      <c r="BO179" s="356"/>
      <c r="BP179" s="356"/>
      <c r="BQ179" s="356"/>
      <c r="BR179" s="356"/>
      <c r="BS179" s="356"/>
      <c r="BT179" s="357"/>
      <c r="BU179" s="358"/>
      <c r="BV179" s="356"/>
      <c r="BW179" s="356"/>
      <c r="BX179" s="356"/>
      <c r="BY179" s="356"/>
      <c r="BZ179" s="356"/>
      <c r="CA179" s="356"/>
      <c r="CB179" s="356"/>
      <c r="CC179" s="356"/>
      <c r="CD179" s="357"/>
      <c r="CE179" s="395"/>
      <c r="CF179" s="358"/>
      <c r="CG179" s="356"/>
      <c r="CH179" s="356"/>
      <c r="CI179" s="356"/>
      <c r="CJ179" s="357"/>
      <c r="CK179" s="396"/>
      <c r="CL179" s="399"/>
      <c r="CM179" s="358"/>
      <c r="CN179" s="356"/>
      <c r="CO179" s="356"/>
      <c r="CP179" s="356"/>
      <c r="CQ179" s="356"/>
      <c r="CR179" s="356"/>
      <c r="CS179" s="356"/>
      <c r="CT179" s="356"/>
      <c r="CU179" s="356"/>
      <c r="CV179" s="357"/>
      <c r="CW179" s="355"/>
      <c r="CX179" s="355"/>
      <c r="CY179" s="358"/>
      <c r="CZ179" s="356"/>
      <c r="DA179" s="356"/>
      <c r="DB179" s="356"/>
      <c r="DC179" s="356"/>
      <c r="DD179" s="356"/>
      <c r="DE179" s="356"/>
      <c r="DF179" s="356"/>
      <c r="DG179" s="356"/>
      <c r="DH179" s="357"/>
      <c r="DI179" s="352"/>
      <c r="DJ179" s="352"/>
      <c r="DK179" s="393"/>
      <c r="DL179" s="393"/>
      <c r="DM179" s="393"/>
      <c r="DN179" s="393"/>
      <c r="DO179" s="393"/>
      <c r="DP179" s="393"/>
      <c r="DQ179" s="392"/>
      <c r="DR179" s="358"/>
      <c r="DS179" s="356"/>
      <c r="DT179" s="356"/>
      <c r="DU179" s="356"/>
      <c r="DV179" s="357"/>
      <c r="DW179" s="423"/>
      <c r="DX179" s="358"/>
      <c r="DY179" s="356"/>
      <c r="DZ179" s="356"/>
      <c r="EA179" s="356"/>
      <c r="EB179" s="357"/>
      <c r="EC179" s="423"/>
      <c r="ED179" s="424"/>
    </row>
    <row r="180" spans="2:134" ht="12.6" customHeight="1" x14ac:dyDescent="0.25">
      <c r="B180" s="432">
        <f t="shared" ref="B180" si="3378">B177+1</f>
        <v>58</v>
      </c>
      <c r="C180" s="429"/>
      <c r="D180" s="429"/>
      <c r="E180" s="429"/>
      <c r="F180" s="445" t="s">
        <v>212</v>
      </c>
      <c r="G180" s="450"/>
      <c r="H180" s="462" t="str">
        <f t="shared" ref="H180" si="3379">IF($F180="3e)  Skoršia transpozícia  - zavedenie transpozície pred termínom ktorý určuje smernica EÚ. "," ","")</f>
        <v/>
      </c>
      <c r="I180" s="462" t="str">
        <f t="shared" ref="I180" si="3380">IF($F180="3e)  Skoršia transpozícia  - zavedenie transpozície pred termínom ktorý určuje smernica EÚ. ",$H180,"NA")</f>
        <v>NA</v>
      </c>
      <c r="J180" s="494">
        <f>IF(I180&gt;12,1,I180/12)</f>
        <v>1</v>
      </c>
      <c r="K180" s="445"/>
      <c r="L180" s="414"/>
      <c r="M180" s="455">
        <f>IF(L180="N",0,L180)</f>
        <v>0</v>
      </c>
      <c r="N180" s="414" t="s">
        <v>212</v>
      </c>
      <c r="O180" s="414"/>
      <c r="P180" s="414"/>
      <c r="Q180" s="390" t="s">
        <v>36</v>
      </c>
      <c r="R180" s="385">
        <f>VLOOKUP(Q180,vstupy!$B$3:$C$15,2,FALSE)</f>
        <v>0</v>
      </c>
      <c r="S180" s="414"/>
      <c r="T180" s="415"/>
      <c r="U180" s="390" t="s">
        <v>36</v>
      </c>
      <c r="V180" s="385">
        <f>VLOOKUP(U180,vstupy!$B$3:$C$15,2,FALSE)</f>
        <v>0</v>
      </c>
      <c r="W180" s="414"/>
      <c r="X180" s="292" t="s">
        <v>157</v>
      </c>
      <c r="Y180" s="293" t="s">
        <v>152</v>
      </c>
      <c r="Z180" s="294">
        <f>VLOOKUP($X180,vstupy!$B$18:$F$31,MATCH($Y180,vstupy!$B$17:$F$17,0),0)</f>
        <v>0</v>
      </c>
      <c r="AA180" s="295" t="s">
        <v>158</v>
      </c>
      <c r="AB180" s="294">
        <f>VLOOKUP($AA180,vstupy!$B$34:$C$36,2,FALSE)</f>
        <v>0</v>
      </c>
      <c r="AC180" s="294">
        <f t="shared" si="3150"/>
        <v>0</v>
      </c>
      <c r="AD180" s="440" t="s">
        <v>36</v>
      </c>
      <c r="AE180" s="434">
        <f>VLOOKUP(AD180,vstupy!$B$3:$C$15,2,FALSE)</f>
        <v>0</v>
      </c>
      <c r="AF180" s="437" t="str">
        <f>IFERROR(IF(M180=0,"N",O180/L180*J180),0)</f>
        <v>N</v>
      </c>
      <c r="AG180" s="382">
        <f>O180*J180</f>
        <v>0</v>
      </c>
      <c r="AH180" s="394">
        <f t="shared" ref="AH180" si="3381">P180*R180*J180</f>
        <v>0</v>
      </c>
      <c r="AI180" s="381">
        <f t="shared" ref="AI180" si="3382">IFERROR(AH180*M180,0)</f>
        <v>0</v>
      </c>
      <c r="AJ180" s="394" t="str">
        <f t="shared" ref="AJ180" si="3383">IFERROR(IF(M180=0,"N",S180/L180*J180),0)</f>
        <v>N</v>
      </c>
      <c r="AK180" s="382">
        <f t="shared" ref="AK180" si="3384">S180*J180</f>
        <v>0</v>
      </c>
      <c r="AL180" s="382">
        <f>T180*V180*J180</f>
        <v>0</v>
      </c>
      <c r="AM180" s="387">
        <f t="shared" ref="AM180" si="3385">IFERROR(AL180*M180,0)</f>
        <v>0</v>
      </c>
      <c r="AN180" s="381">
        <f t="shared" ref="AN180" si="3386">IF(W180&gt;0,IF(AE180&gt;0,($G$5/160)*(W180/60)*AE180*J180,0),IF(AE180&gt;0,($G$5/160)*((AC180+AC181+AC182)/60)*AE180*J180,0))</f>
        <v>0</v>
      </c>
      <c r="AO180" s="384">
        <f>IFERROR(AN180*M180,0)</f>
        <v>0</v>
      </c>
      <c r="AP180" s="358">
        <f t="shared" ref="AP180" si="3387">IF($N180="In (zvyšuje náklady)",AF180,0)</f>
        <v>0</v>
      </c>
      <c r="AQ180" s="356">
        <f t="shared" ref="AQ180" si="3388">IF($N180="In (zvyšuje náklady)",AG180,0)</f>
        <v>0</v>
      </c>
      <c r="AR180" s="356">
        <f t="shared" ref="AR180" si="3389">IF($N180="In (zvyšuje náklady)",AH180,0)</f>
        <v>0</v>
      </c>
      <c r="AS180" s="356">
        <f t="shared" ref="AS180" si="3390">IF($N180="In (zvyšuje náklady)",AI180,0)</f>
        <v>0</v>
      </c>
      <c r="AT180" s="356">
        <f t="shared" ref="AT180" si="3391">IF($N180="In (zvyšuje náklady)",AJ180,0)</f>
        <v>0</v>
      </c>
      <c r="AU180" s="356">
        <f t="shared" ref="AU180" si="3392">IF($N180="In (zvyšuje náklady)",AK180,0)</f>
        <v>0</v>
      </c>
      <c r="AV180" s="356">
        <f t="shared" ref="AV180" si="3393">IF($N180="In (zvyšuje náklady)",AL180,0)</f>
        <v>0</v>
      </c>
      <c r="AW180" s="356">
        <f t="shared" ref="AW180" si="3394">IF($N180="In (zvyšuje náklady)",AM180,0)</f>
        <v>0</v>
      </c>
      <c r="AX180" s="356">
        <f t="shared" ref="AX180" si="3395">IF($N180="In (zvyšuje náklady)",AN180,0)</f>
        <v>0</v>
      </c>
      <c r="AY180" s="356">
        <f t="shared" ref="AY180" si="3396">IF($N180="In (zvyšuje náklady)",AO180,0)</f>
        <v>0</v>
      </c>
      <c r="AZ180" s="356" t="str">
        <f t="shared" ref="AZ180" si="3397">IF($N180="Out (znižuje náklady)",AF180,"0")</f>
        <v>0</v>
      </c>
      <c r="BA180" s="356" t="str">
        <f t="shared" ref="BA180" si="3398">IF($N180="Out (znižuje náklady)",AG180,"0")</f>
        <v>0</v>
      </c>
      <c r="BB180" s="356" t="str">
        <f t="shared" ref="BB180" si="3399">IF($N180="Out (znižuje náklady)",AH180,"0")</f>
        <v>0</v>
      </c>
      <c r="BC180" s="356" t="str">
        <f t="shared" ref="BC180" si="3400">IF($N180="Out (znižuje náklady)",AI180,"0")</f>
        <v>0</v>
      </c>
      <c r="BD180" s="356" t="str">
        <f t="shared" ref="BD180" si="3401">IF($N180="Out (znižuje náklady)",AJ180,"0")</f>
        <v>0</v>
      </c>
      <c r="BE180" s="356" t="str">
        <f t="shared" ref="BE180" si="3402">IF($N180="Out (znižuje náklady)",AK180,"0")</f>
        <v>0</v>
      </c>
      <c r="BF180" s="356" t="str">
        <f t="shared" ref="BF180" si="3403">IF($N180="Out (znižuje náklady)",AL180,"0")</f>
        <v>0</v>
      </c>
      <c r="BG180" s="356" t="str">
        <f t="shared" ref="BG180" si="3404">IF($N180="Out (znižuje náklady)",AM180,"0")</f>
        <v>0</v>
      </c>
      <c r="BH180" s="356" t="str">
        <f t="shared" ref="BH180" si="3405">IF($N180="Out (znižuje náklady)",AN180,"0")</f>
        <v>0</v>
      </c>
      <c r="BI180" s="502" t="str">
        <f t="shared" ref="BI180" si="3406">IF($N180="Out (znižuje náklady)",AO180,"0")</f>
        <v>0</v>
      </c>
      <c r="BJ180" s="355">
        <f>IF(F180=vstupy!$B$47,0,1)</f>
        <v>1</v>
      </c>
      <c r="BK180" s="358">
        <f t="shared" ref="BK180" si="3407">$BJ180*AP180</f>
        <v>0</v>
      </c>
      <c r="BL180" s="356">
        <f t="shared" ref="BL180" si="3408">$BJ180*AQ180</f>
        <v>0</v>
      </c>
      <c r="BM180" s="356">
        <f t="shared" ref="BM180" si="3409">$BJ180*AR180</f>
        <v>0</v>
      </c>
      <c r="BN180" s="356">
        <f t="shared" ref="BN180" si="3410">$BJ180*AS180</f>
        <v>0</v>
      </c>
      <c r="BO180" s="356">
        <f t="shared" ref="BO180" si="3411">$BJ180*AT180</f>
        <v>0</v>
      </c>
      <c r="BP180" s="356">
        <f t="shared" ref="BP180" si="3412">$BJ180*AU180</f>
        <v>0</v>
      </c>
      <c r="BQ180" s="356">
        <f t="shared" ref="BQ180" si="3413">$BJ180*AV180</f>
        <v>0</v>
      </c>
      <c r="BR180" s="356">
        <f t="shared" ref="BR180" si="3414">$BJ180*AW180</f>
        <v>0</v>
      </c>
      <c r="BS180" s="356">
        <f t="shared" ref="BS180" si="3415">$BJ180*AX180</f>
        <v>0</v>
      </c>
      <c r="BT180" s="357">
        <f t="shared" ref="BT180" si="3416">$BJ180*AY180</f>
        <v>0</v>
      </c>
      <c r="BU180" s="358">
        <f t="shared" ref="BU180" si="3417">$BJ180*AZ180</f>
        <v>0</v>
      </c>
      <c r="BV180" s="356">
        <f t="shared" ref="BV180" si="3418">$BJ180*BA180</f>
        <v>0</v>
      </c>
      <c r="BW180" s="356">
        <f t="shared" ref="BW180" si="3419">$BJ180*BB180</f>
        <v>0</v>
      </c>
      <c r="BX180" s="356">
        <f t="shared" ref="BX180" si="3420">$BJ180*BC180</f>
        <v>0</v>
      </c>
      <c r="BY180" s="356">
        <f t="shared" ref="BY180" si="3421">$BJ180*BD180</f>
        <v>0</v>
      </c>
      <c r="BZ180" s="356">
        <f t="shared" ref="BZ180" si="3422">$BJ180*BE180</f>
        <v>0</v>
      </c>
      <c r="CA180" s="356">
        <f t="shared" ref="CA180" si="3423">$BJ180*BF180</f>
        <v>0</v>
      </c>
      <c r="CB180" s="356">
        <f t="shared" ref="CB180" si="3424">$BJ180*BG180</f>
        <v>0</v>
      </c>
      <c r="CC180" s="356">
        <f t="shared" ref="CC180" si="3425">$BJ180*BH180</f>
        <v>0</v>
      </c>
      <c r="CD180" s="357">
        <f t="shared" ref="CD180" si="3426">$BJ180*BI180</f>
        <v>0</v>
      </c>
      <c r="CE180" s="395">
        <f>IF(N180="Nemení sa",1,0)</f>
        <v>0</v>
      </c>
      <c r="CF180" s="358">
        <f>AG180*$CE180</f>
        <v>0</v>
      </c>
      <c r="CG180" s="356">
        <f>AI180*$CE180</f>
        <v>0</v>
      </c>
      <c r="CH180" s="356">
        <f>AK180*$CE180</f>
        <v>0</v>
      </c>
      <c r="CI180" s="356">
        <f>AM180*$CE180</f>
        <v>0</v>
      </c>
      <c r="CJ180" s="357">
        <f>AO180*$CE180</f>
        <v>0</v>
      </c>
      <c r="CK180" s="396">
        <f t="shared" ref="CK180" si="3427">SUM(CF180:CJ182)</f>
        <v>0</v>
      </c>
      <c r="CL180" s="397">
        <f>IF(F180=vstupy!B$42,"1",0)</f>
        <v>0</v>
      </c>
      <c r="CM180" s="358">
        <f t="shared" ref="CM180" si="3428">IF($CL180="1",AP180,0)</f>
        <v>0</v>
      </c>
      <c r="CN180" s="356">
        <f t="shared" ref="CN180" si="3429">IF($CL180="1",AQ180,0)</f>
        <v>0</v>
      </c>
      <c r="CO180" s="356">
        <f t="shared" ref="CO180" si="3430">IF($CL180="1",AR180,0)</f>
        <v>0</v>
      </c>
      <c r="CP180" s="356">
        <f t="shared" ref="CP180" si="3431">IF($CL180="1",AS180,0)</f>
        <v>0</v>
      </c>
      <c r="CQ180" s="356">
        <f t="shared" ref="CQ180" si="3432">IF($CL180="1",AT180,0)</f>
        <v>0</v>
      </c>
      <c r="CR180" s="356">
        <f t="shared" ref="CR180" si="3433">IF($CL180="1",AU180,0)</f>
        <v>0</v>
      </c>
      <c r="CS180" s="356">
        <f t="shared" ref="CS180" si="3434">IF($CL180="1",AV180,0)</f>
        <v>0</v>
      </c>
      <c r="CT180" s="356">
        <f t="shared" ref="CT180" si="3435">IF($CL180="1",AW180,0)</f>
        <v>0</v>
      </c>
      <c r="CU180" s="356">
        <f t="shared" ref="CU180" si="3436">IF($CL180="1",AX180,0)</f>
        <v>0</v>
      </c>
      <c r="CV180" s="357">
        <f t="shared" ref="CV180" si="3437">IF($CL180="1",AY180,0)</f>
        <v>0</v>
      </c>
      <c r="CW180" s="355">
        <f>CP180+CT180+CV180</f>
        <v>0</v>
      </c>
      <c r="CX180" s="355">
        <f t="shared" ref="CX180" si="3438">CN180+CR180</f>
        <v>0</v>
      </c>
      <c r="CY180" s="358">
        <f t="shared" ref="CY180" si="3439">IF($CL180="1",AZ180,0)</f>
        <v>0</v>
      </c>
      <c r="CZ180" s="356">
        <f t="shared" ref="CZ180" si="3440">IF($CL180="1",BA180,0)</f>
        <v>0</v>
      </c>
      <c r="DA180" s="356">
        <f t="shared" ref="DA180" si="3441">IF($CL180="1",BB180,0)</f>
        <v>0</v>
      </c>
      <c r="DB180" s="356">
        <f t="shared" ref="DB180" si="3442">IF($CL180="1",BC180,0)</f>
        <v>0</v>
      </c>
      <c r="DC180" s="356">
        <f t="shared" ref="DC180" si="3443">IF($CL180="1",BD180,0)</f>
        <v>0</v>
      </c>
      <c r="DD180" s="356">
        <f t="shared" ref="DD180" si="3444">IF($CL180="1",BE180,0)</f>
        <v>0</v>
      </c>
      <c r="DE180" s="356">
        <f t="shared" ref="DE180" si="3445">IF($CL180="1",BF180,0)</f>
        <v>0</v>
      </c>
      <c r="DF180" s="356">
        <f t="shared" ref="DF180" si="3446">IF($CL180="1",BG180,0)</f>
        <v>0</v>
      </c>
      <c r="DG180" s="356">
        <f t="shared" ref="DG180" si="3447">IF($CL180="1",BH180,0)</f>
        <v>0</v>
      </c>
      <c r="DH180" s="357">
        <f t="shared" ref="DH180" si="3448">IF($CL180="1",BI180,0)</f>
        <v>0</v>
      </c>
      <c r="DI180" s="352">
        <f>DB180+DF180+DH180</f>
        <v>0</v>
      </c>
      <c r="DJ180" s="352">
        <f t="shared" ref="DJ180" si="3449">CZ180+DD180</f>
        <v>0</v>
      </c>
      <c r="DK180" s="393">
        <f>IF(CE180=0,1,0)</f>
        <v>1</v>
      </c>
      <c r="DL180" s="393">
        <f>IFERROR(IF($AF180="N",AH180+AJ180+AL180+AN180,AF180+AH180+AJ180+AL180+AN180),0)*$DK180</f>
        <v>0</v>
      </c>
      <c r="DM180" s="393">
        <f>(AG180+AI180+AK180+AM180+AO180)*$DK180</f>
        <v>0</v>
      </c>
      <c r="DN180" s="393">
        <f>AS180+AW180+AY180-CW180</f>
        <v>0</v>
      </c>
      <c r="DO180" s="393">
        <f>BC180+BG180+BI180-DI180</f>
        <v>0</v>
      </c>
      <c r="DP180" s="393">
        <f>DN180+DO180</f>
        <v>0</v>
      </c>
      <c r="DQ180" s="392" t="str">
        <f>IF(OR(F180=vstupy!B$40,F180=vstupy!B$41,F180=vstupy!B$42,),"0","1")</f>
        <v>0</v>
      </c>
      <c r="DR180" s="358">
        <f>IF($DQ180="1",AQ180,"0")+CF180</f>
        <v>0</v>
      </c>
      <c r="DS180" s="356">
        <f>IF($DQ180="1",AS180,"0")+CG180</f>
        <v>0</v>
      </c>
      <c r="DT180" s="356">
        <f>IF($DQ180="1",AU180,"0")+CH180</f>
        <v>0</v>
      </c>
      <c r="DU180" s="356">
        <f>IF($DQ180="1",AW180,"0")+CI180</f>
        <v>0</v>
      </c>
      <c r="DV180" s="357">
        <f>IF($DQ180="1",AY180,"0")+CJ180</f>
        <v>0</v>
      </c>
      <c r="DW180" s="423">
        <f t="shared" ref="DW180" si="3450">SUM(DR180:DV182)</f>
        <v>0</v>
      </c>
      <c r="DX180" s="358" t="str">
        <f t="shared" ref="DX180" si="3451">IF($DQ180="1",BA180,"0")</f>
        <v>0</v>
      </c>
      <c r="DY180" s="356" t="str">
        <f t="shared" ref="DY180" si="3452">IF($DQ180="1",BC180,"0")</f>
        <v>0</v>
      </c>
      <c r="DZ180" s="356" t="str">
        <f t="shared" ref="DZ180" si="3453">IF($DQ180="1",BE180,"0")</f>
        <v>0</v>
      </c>
      <c r="EA180" s="356" t="str">
        <f>IF($DQ180="1",BG180,"0")</f>
        <v>0</v>
      </c>
      <c r="EB180" s="357" t="str">
        <f>IF($DQ180="1",BI180,"0")</f>
        <v>0</v>
      </c>
      <c r="EC180" s="423">
        <f t="shared" ref="EC180" si="3454">SUM(DX180:EB182)</f>
        <v>0</v>
      </c>
      <c r="ED180" s="424">
        <f>EC180+DW180</f>
        <v>0</v>
      </c>
    </row>
    <row r="181" spans="2:134" ht="12.6" customHeight="1" x14ac:dyDescent="0.25">
      <c r="B181" s="432"/>
      <c r="C181" s="429"/>
      <c r="D181" s="429"/>
      <c r="E181" s="429"/>
      <c r="F181" s="446"/>
      <c r="G181" s="450"/>
      <c r="H181" s="463"/>
      <c r="I181" s="463"/>
      <c r="J181" s="495"/>
      <c r="K181" s="446"/>
      <c r="L181" s="414"/>
      <c r="M181" s="455"/>
      <c r="N181" s="414"/>
      <c r="O181" s="414"/>
      <c r="P181" s="414"/>
      <c r="Q181" s="390"/>
      <c r="R181" s="385"/>
      <c r="S181" s="414"/>
      <c r="T181" s="415"/>
      <c r="U181" s="390"/>
      <c r="V181" s="385"/>
      <c r="W181" s="414"/>
      <c r="X181" s="292" t="s">
        <v>157</v>
      </c>
      <c r="Y181" s="293" t="s">
        <v>152</v>
      </c>
      <c r="Z181" s="294">
        <f>VLOOKUP($X181,vstupy!$B$18:$F$31,MATCH($Y181,vstupy!$B$17:$F$17,0),0)</f>
        <v>0</v>
      </c>
      <c r="AA181" s="295" t="s">
        <v>158</v>
      </c>
      <c r="AB181" s="294">
        <f>VLOOKUP($AA181,vstupy!$B$34:$C$36,2,FALSE)</f>
        <v>0</v>
      </c>
      <c r="AC181" s="294">
        <f t="shared" si="3150"/>
        <v>0</v>
      </c>
      <c r="AD181" s="441"/>
      <c r="AE181" s="435"/>
      <c r="AF181" s="358"/>
      <c r="AG181" s="382"/>
      <c r="AH181" s="382"/>
      <c r="AI181" s="382"/>
      <c r="AJ181" s="382"/>
      <c r="AK181" s="382"/>
      <c r="AL181" s="382"/>
      <c r="AM181" s="389"/>
      <c r="AN181" s="382"/>
      <c r="AO181" s="384"/>
      <c r="AP181" s="358"/>
      <c r="AQ181" s="356"/>
      <c r="AR181" s="356"/>
      <c r="AS181" s="356"/>
      <c r="AT181" s="356"/>
      <c r="AU181" s="356"/>
      <c r="AV181" s="356"/>
      <c r="AW181" s="356"/>
      <c r="AX181" s="356"/>
      <c r="AY181" s="356"/>
      <c r="AZ181" s="356"/>
      <c r="BA181" s="356"/>
      <c r="BB181" s="356"/>
      <c r="BC181" s="356"/>
      <c r="BD181" s="356"/>
      <c r="BE181" s="356"/>
      <c r="BF181" s="356"/>
      <c r="BG181" s="356"/>
      <c r="BH181" s="356"/>
      <c r="BI181" s="502"/>
      <c r="BJ181" s="355"/>
      <c r="BK181" s="358"/>
      <c r="BL181" s="356"/>
      <c r="BM181" s="356"/>
      <c r="BN181" s="356"/>
      <c r="BO181" s="356"/>
      <c r="BP181" s="356"/>
      <c r="BQ181" s="356"/>
      <c r="BR181" s="356"/>
      <c r="BS181" s="356"/>
      <c r="BT181" s="357"/>
      <c r="BU181" s="358"/>
      <c r="BV181" s="356"/>
      <c r="BW181" s="356"/>
      <c r="BX181" s="356"/>
      <c r="BY181" s="356"/>
      <c r="BZ181" s="356"/>
      <c r="CA181" s="356"/>
      <c r="CB181" s="356"/>
      <c r="CC181" s="356"/>
      <c r="CD181" s="357"/>
      <c r="CE181" s="395"/>
      <c r="CF181" s="358"/>
      <c r="CG181" s="356"/>
      <c r="CH181" s="356"/>
      <c r="CI181" s="356"/>
      <c r="CJ181" s="357"/>
      <c r="CK181" s="396"/>
      <c r="CL181" s="398"/>
      <c r="CM181" s="358"/>
      <c r="CN181" s="356"/>
      <c r="CO181" s="356"/>
      <c r="CP181" s="356"/>
      <c r="CQ181" s="356"/>
      <c r="CR181" s="356"/>
      <c r="CS181" s="356"/>
      <c r="CT181" s="356"/>
      <c r="CU181" s="356"/>
      <c r="CV181" s="357"/>
      <c r="CW181" s="355"/>
      <c r="CX181" s="355"/>
      <c r="CY181" s="358"/>
      <c r="CZ181" s="356"/>
      <c r="DA181" s="356"/>
      <c r="DB181" s="356"/>
      <c r="DC181" s="356"/>
      <c r="DD181" s="356"/>
      <c r="DE181" s="356"/>
      <c r="DF181" s="356"/>
      <c r="DG181" s="356"/>
      <c r="DH181" s="357"/>
      <c r="DI181" s="352"/>
      <c r="DJ181" s="352"/>
      <c r="DK181" s="393"/>
      <c r="DL181" s="393"/>
      <c r="DM181" s="393"/>
      <c r="DN181" s="393"/>
      <c r="DO181" s="393"/>
      <c r="DP181" s="393"/>
      <c r="DQ181" s="392"/>
      <c r="DR181" s="358"/>
      <c r="DS181" s="356"/>
      <c r="DT181" s="356"/>
      <c r="DU181" s="356"/>
      <c r="DV181" s="357"/>
      <c r="DW181" s="423"/>
      <c r="DX181" s="358"/>
      <c r="DY181" s="356"/>
      <c r="DZ181" s="356"/>
      <c r="EA181" s="356"/>
      <c r="EB181" s="357"/>
      <c r="EC181" s="423"/>
      <c r="ED181" s="424"/>
    </row>
    <row r="182" spans="2:134" ht="12.6" customHeight="1" x14ac:dyDescent="0.25">
      <c r="B182" s="432"/>
      <c r="C182" s="429"/>
      <c r="D182" s="429"/>
      <c r="E182" s="429"/>
      <c r="F182" s="447"/>
      <c r="G182" s="450"/>
      <c r="H182" s="464"/>
      <c r="I182" s="464"/>
      <c r="J182" s="496"/>
      <c r="K182" s="447"/>
      <c r="L182" s="414"/>
      <c r="M182" s="455"/>
      <c r="N182" s="414"/>
      <c r="O182" s="414"/>
      <c r="P182" s="414"/>
      <c r="Q182" s="390"/>
      <c r="R182" s="385"/>
      <c r="S182" s="414"/>
      <c r="T182" s="415"/>
      <c r="U182" s="390"/>
      <c r="V182" s="385"/>
      <c r="W182" s="414"/>
      <c r="X182" s="292" t="s">
        <v>157</v>
      </c>
      <c r="Y182" s="293" t="s">
        <v>152</v>
      </c>
      <c r="Z182" s="294">
        <f>VLOOKUP($X182,vstupy!$B$18:$F$31,MATCH($Y182,vstupy!$B$17:$F$17,0),0)</f>
        <v>0</v>
      </c>
      <c r="AA182" s="295" t="s">
        <v>158</v>
      </c>
      <c r="AB182" s="294">
        <f>VLOOKUP($AA182,vstupy!$B$34:$C$36,2,FALSE)</f>
        <v>0</v>
      </c>
      <c r="AC182" s="294">
        <f t="shared" si="3150"/>
        <v>0</v>
      </c>
      <c r="AD182" s="442"/>
      <c r="AE182" s="436"/>
      <c r="AF182" s="358"/>
      <c r="AG182" s="382"/>
      <c r="AH182" s="382"/>
      <c r="AI182" s="382"/>
      <c r="AJ182" s="382"/>
      <c r="AK182" s="382"/>
      <c r="AL182" s="382"/>
      <c r="AM182" s="381"/>
      <c r="AN182" s="382"/>
      <c r="AO182" s="384"/>
      <c r="AP182" s="358"/>
      <c r="AQ182" s="356"/>
      <c r="AR182" s="356"/>
      <c r="AS182" s="356"/>
      <c r="AT182" s="356"/>
      <c r="AU182" s="356"/>
      <c r="AV182" s="356"/>
      <c r="AW182" s="356"/>
      <c r="AX182" s="356"/>
      <c r="AY182" s="356"/>
      <c r="AZ182" s="356"/>
      <c r="BA182" s="356"/>
      <c r="BB182" s="356"/>
      <c r="BC182" s="356"/>
      <c r="BD182" s="356"/>
      <c r="BE182" s="356"/>
      <c r="BF182" s="356"/>
      <c r="BG182" s="356"/>
      <c r="BH182" s="356"/>
      <c r="BI182" s="502"/>
      <c r="BJ182" s="355"/>
      <c r="BK182" s="358"/>
      <c r="BL182" s="356"/>
      <c r="BM182" s="356"/>
      <c r="BN182" s="356"/>
      <c r="BO182" s="356"/>
      <c r="BP182" s="356"/>
      <c r="BQ182" s="356"/>
      <c r="BR182" s="356"/>
      <c r="BS182" s="356"/>
      <c r="BT182" s="357"/>
      <c r="BU182" s="358"/>
      <c r="BV182" s="356"/>
      <c r="BW182" s="356"/>
      <c r="BX182" s="356"/>
      <c r="BY182" s="356"/>
      <c r="BZ182" s="356"/>
      <c r="CA182" s="356"/>
      <c r="CB182" s="356"/>
      <c r="CC182" s="356"/>
      <c r="CD182" s="357"/>
      <c r="CE182" s="395"/>
      <c r="CF182" s="358"/>
      <c r="CG182" s="356"/>
      <c r="CH182" s="356"/>
      <c r="CI182" s="356"/>
      <c r="CJ182" s="357"/>
      <c r="CK182" s="396"/>
      <c r="CL182" s="399"/>
      <c r="CM182" s="358"/>
      <c r="CN182" s="356"/>
      <c r="CO182" s="356"/>
      <c r="CP182" s="356"/>
      <c r="CQ182" s="356"/>
      <c r="CR182" s="356"/>
      <c r="CS182" s="356"/>
      <c r="CT182" s="356"/>
      <c r="CU182" s="356"/>
      <c r="CV182" s="357"/>
      <c r="CW182" s="355"/>
      <c r="CX182" s="355"/>
      <c r="CY182" s="358"/>
      <c r="CZ182" s="356"/>
      <c r="DA182" s="356"/>
      <c r="DB182" s="356"/>
      <c r="DC182" s="356"/>
      <c r="DD182" s="356"/>
      <c r="DE182" s="356"/>
      <c r="DF182" s="356"/>
      <c r="DG182" s="356"/>
      <c r="DH182" s="357"/>
      <c r="DI182" s="352"/>
      <c r="DJ182" s="352"/>
      <c r="DK182" s="393"/>
      <c r="DL182" s="393"/>
      <c r="DM182" s="393"/>
      <c r="DN182" s="393"/>
      <c r="DO182" s="393"/>
      <c r="DP182" s="393"/>
      <c r="DQ182" s="392"/>
      <c r="DR182" s="358"/>
      <c r="DS182" s="356"/>
      <c r="DT182" s="356"/>
      <c r="DU182" s="356"/>
      <c r="DV182" s="357"/>
      <c r="DW182" s="423"/>
      <c r="DX182" s="358"/>
      <c r="DY182" s="356"/>
      <c r="DZ182" s="356"/>
      <c r="EA182" s="356"/>
      <c r="EB182" s="357"/>
      <c r="EC182" s="423"/>
      <c r="ED182" s="424"/>
    </row>
    <row r="183" spans="2:134" ht="12.6" customHeight="1" x14ac:dyDescent="0.25">
      <c r="B183" s="433">
        <f t="shared" ref="B183" si="3455">B180+1</f>
        <v>59</v>
      </c>
      <c r="C183" s="428"/>
      <c r="D183" s="428"/>
      <c r="E183" s="428"/>
      <c r="F183" s="457" t="s">
        <v>212</v>
      </c>
      <c r="G183" s="449"/>
      <c r="H183" s="474" t="str">
        <f t="shared" ref="H183" si="3456">IF($F183="3e)  Skoršia transpozícia  - zavedenie transpozície pred termínom ktorý určuje smernica EÚ. "," ","")</f>
        <v/>
      </c>
      <c r="I183" s="474" t="str">
        <f t="shared" ref="I183" si="3457">IF($F183="3e)  Skoršia transpozícia  - zavedenie transpozície pred termínom ktorý určuje smernica EÚ. ",$H183,"NA")</f>
        <v>NA</v>
      </c>
      <c r="J183" s="491">
        <f>IF(I183&gt;12,1,I183/12)</f>
        <v>1</v>
      </c>
      <c r="K183" s="457"/>
      <c r="L183" s="413"/>
      <c r="M183" s="456">
        <f>IF(L183="N",0,L183)</f>
        <v>0</v>
      </c>
      <c r="N183" s="413" t="s">
        <v>212</v>
      </c>
      <c r="O183" s="413"/>
      <c r="P183" s="413"/>
      <c r="Q183" s="391" t="s">
        <v>36</v>
      </c>
      <c r="R183" s="386">
        <f>VLOOKUP(Q183,vstupy!$B$3:$C$15,2,FALSE)</f>
        <v>0</v>
      </c>
      <c r="S183" s="413"/>
      <c r="T183" s="416"/>
      <c r="U183" s="391" t="s">
        <v>36</v>
      </c>
      <c r="V183" s="386">
        <f>VLOOKUP(U183,vstupy!$B$3:$C$15,2,FALSE)</f>
        <v>0</v>
      </c>
      <c r="W183" s="413"/>
      <c r="X183" s="174" t="s">
        <v>157</v>
      </c>
      <c r="Y183" s="188" t="s">
        <v>152</v>
      </c>
      <c r="Z183" s="185">
        <f>VLOOKUP($X183,vstupy!$B$18:$F$31,MATCH($Y183,vstupy!$B$17:$F$17,0),0)</f>
        <v>0</v>
      </c>
      <c r="AA183" s="121" t="s">
        <v>158</v>
      </c>
      <c r="AB183" s="185">
        <f>VLOOKUP($AA183,vstupy!$B$34:$C$36,2,FALSE)</f>
        <v>0</v>
      </c>
      <c r="AC183" s="185">
        <f t="shared" si="3150"/>
        <v>0</v>
      </c>
      <c r="AD183" s="465" t="s">
        <v>36</v>
      </c>
      <c r="AE183" s="434">
        <f>VLOOKUP(AD183,vstupy!$B$3:$C$15,2,FALSE)</f>
        <v>0</v>
      </c>
      <c r="AF183" s="437" t="str">
        <f>IFERROR(IF(M183=0,"N",O183/L183*J183),0)</f>
        <v>N</v>
      </c>
      <c r="AG183" s="382">
        <f>O183*J183</f>
        <v>0</v>
      </c>
      <c r="AH183" s="394">
        <f t="shared" ref="AH183" si="3458">P183*R183*J183</f>
        <v>0</v>
      </c>
      <c r="AI183" s="381">
        <f t="shared" ref="AI183" si="3459">IFERROR(AH183*M183,0)</f>
        <v>0</v>
      </c>
      <c r="AJ183" s="394" t="str">
        <f t="shared" ref="AJ183" si="3460">IFERROR(IF(M183=0,"N",S183/L183*J183),0)</f>
        <v>N</v>
      </c>
      <c r="AK183" s="382">
        <f t="shared" ref="AK183" si="3461">S183*J183</f>
        <v>0</v>
      </c>
      <c r="AL183" s="382">
        <f>T183*V183*J183</f>
        <v>0</v>
      </c>
      <c r="AM183" s="387">
        <f t="shared" ref="AM183" si="3462">IFERROR(AL183*M183,0)</f>
        <v>0</v>
      </c>
      <c r="AN183" s="381">
        <f t="shared" ref="AN183" si="3463">IF(W183&gt;0,IF(AE183&gt;0,($G$5/160)*(W183/60)*AE183*J183,0),IF(AE183&gt;0,($G$5/160)*((AC183+AC184+AC185)/60)*AE183*J183,0))</f>
        <v>0</v>
      </c>
      <c r="AO183" s="384">
        <f>IFERROR(AN183*M183,0)</f>
        <v>0</v>
      </c>
      <c r="AP183" s="358">
        <f t="shared" ref="AP183" si="3464">IF($N183="In (zvyšuje náklady)",AF183,0)</f>
        <v>0</v>
      </c>
      <c r="AQ183" s="356">
        <f t="shared" ref="AQ183" si="3465">IF($N183="In (zvyšuje náklady)",AG183,0)</f>
        <v>0</v>
      </c>
      <c r="AR183" s="356">
        <f t="shared" ref="AR183" si="3466">IF($N183="In (zvyšuje náklady)",AH183,0)</f>
        <v>0</v>
      </c>
      <c r="AS183" s="356">
        <f t="shared" ref="AS183" si="3467">IF($N183="In (zvyšuje náklady)",AI183,0)</f>
        <v>0</v>
      </c>
      <c r="AT183" s="356">
        <f t="shared" ref="AT183" si="3468">IF($N183="In (zvyšuje náklady)",AJ183,0)</f>
        <v>0</v>
      </c>
      <c r="AU183" s="356">
        <f t="shared" ref="AU183" si="3469">IF($N183="In (zvyšuje náklady)",AK183,0)</f>
        <v>0</v>
      </c>
      <c r="AV183" s="356">
        <f t="shared" ref="AV183" si="3470">IF($N183="In (zvyšuje náklady)",AL183,0)</f>
        <v>0</v>
      </c>
      <c r="AW183" s="356">
        <f t="shared" ref="AW183" si="3471">IF($N183="In (zvyšuje náklady)",AM183,0)</f>
        <v>0</v>
      </c>
      <c r="AX183" s="356">
        <f t="shared" ref="AX183" si="3472">IF($N183="In (zvyšuje náklady)",AN183,0)</f>
        <v>0</v>
      </c>
      <c r="AY183" s="356">
        <f t="shared" ref="AY183" si="3473">IF($N183="In (zvyšuje náklady)",AO183,0)</f>
        <v>0</v>
      </c>
      <c r="AZ183" s="356" t="str">
        <f t="shared" ref="AZ183" si="3474">IF($N183="Out (znižuje náklady)",AF183,"0")</f>
        <v>0</v>
      </c>
      <c r="BA183" s="356" t="str">
        <f t="shared" ref="BA183" si="3475">IF($N183="Out (znižuje náklady)",AG183,"0")</f>
        <v>0</v>
      </c>
      <c r="BB183" s="356" t="str">
        <f t="shared" ref="BB183" si="3476">IF($N183="Out (znižuje náklady)",AH183,"0")</f>
        <v>0</v>
      </c>
      <c r="BC183" s="356" t="str">
        <f t="shared" ref="BC183" si="3477">IF($N183="Out (znižuje náklady)",AI183,"0")</f>
        <v>0</v>
      </c>
      <c r="BD183" s="356" t="str">
        <f t="shared" ref="BD183" si="3478">IF($N183="Out (znižuje náklady)",AJ183,"0")</f>
        <v>0</v>
      </c>
      <c r="BE183" s="356" t="str">
        <f t="shared" ref="BE183" si="3479">IF($N183="Out (znižuje náklady)",AK183,"0")</f>
        <v>0</v>
      </c>
      <c r="BF183" s="356" t="str">
        <f t="shared" ref="BF183" si="3480">IF($N183="Out (znižuje náklady)",AL183,"0")</f>
        <v>0</v>
      </c>
      <c r="BG183" s="356" t="str">
        <f t="shared" ref="BG183" si="3481">IF($N183="Out (znižuje náklady)",AM183,"0")</f>
        <v>0</v>
      </c>
      <c r="BH183" s="356" t="str">
        <f t="shared" ref="BH183" si="3482">IF($N183="Out (znižuje náklady)",AN183,"0")</f>
        <v>0</v>
      </c>
      <c r="BI183" s="502" t="str">
        <f t="shared" ref="BI183" si="3483">IF($N183="Out (znižuje náklady)",AO183,"0")</f>
        <v>0</v>
      </c>
      <c r="BJ183" s="355">
        <f>IF(F183=vstupy!$B$47,0,1)</f>
        <v>1</v>
      </c>
      <c r="BK183" s="358">
        <f t="shared" ref="BK183" si="3484">$BJ183*AP183</f>
        <v>0</v>
      </c>
      <c r="BL183" s="356">
        <f t="shared" ref="BL183" si="3485">$BJ183*AQ183</f>
        <v>0</v>
      </c>
      <c r="BM183" s="356">
        <f t="shared" ref="BM183" si="3486">$BJ183*AR183</f>
        <v>0</v>
      </c>
      <c r="BN183" s="356">
        <f t="shared" ref="BN183" si="3487">$BJ183*AS183</f>
        <v>0</v>
      </c>
      <c r="BO183" s="356">
        <f t="shared" ref="BO183" si="3488">$BJ183*AT183</f>
        <v>0</v>
      </c>
      <c r="BP183" s="356">
        <f t="shared" ref="BP183" si="3489">$BJ183*AU183</f>
        <v>0</v>
      </c>
      <c r="BQ183" s="356">
        <f t="shared" ref="BQ183" si="3490">$BJ183*AV183</f>
        <v>0</v>
      </c>
      <c r="BR183" s="356">
        <f t="shared" ref="BR183" si="3491">$BJ183*AW183</f>
        <v>0</v>
      </c>
      <c r="BS183" s="356">
        <f t="shared" ref="BS183" si="3492">$BJ183*AX183</f>
        <v>0</v>
      </c>
      <c r="BT183" s="357">
        <f t="shared" ref="BT183" si="3493">$BJ183*AY183</f>
        <v>0</v>
      </c>
      <c r="BU183" s="358">
        <f t="shared" ref="BU183" si="3494">$BJ183*AZ183</f>
        <v>0</v>
      </c>
      <c r="BV183" s="356">
        <f t="shared" ref="BV183" si="3495">$BJ183*BA183</f>
        <v>0</v>
      </c>
      <c r="BW183" s="356">
        <f t="shared" ref="BW183" si="3496">$BJ183*BB183</f>
        <v>0</v>
      </c>
      <c r="BX183" s="356">
        <f t="shared" ref="BX183" si="3497">$BJ183*BC183</f>
        <v>0</v>
      </c>
      <c r="BY183" s="356">
        <f t="shared" ref="BY183" si="3498">$BJ183*BD183</f>
        <v>0</v>
      </c>
      <c r="BZ183" s="356">
        <f t="shared" ref="BZ183" si="3499">$BJ183*BE183</f>
        <v>0</v>
      </c>
      <c r="CA183" s="356">
        <f t="shared" ref="CA183" si="3500">$BJ183*BF183</f>
        <v>0</v>
      </c>
      <c r="CB183" s="356">
        <f t="shared" ref="CB183" si="3501">$BJ183*BG183</f>
        <v>0</v>
      </c>
      <c r="CC183" s="356">
        <f t="shared" ref="CC183" si="3502">$BJ183*BH183</f>
        <v>0</v>
      </c>
      <c r="CD183" s="357">
        <f t="shared" ref="CD183" si="3503">$BJ183*BI183</f>
        <v>0</v>
      </c>
      <c r="CE183" s="395">
        <f>IF(N183="Nemení sa",1,0)</f>
        <v>0</v>
      </c>
      <c r="CF183" s="358">
        <f>AG183*$CE183</f>
        <v>0</v>
      </c>
      <c r="CG183" s="356">
        <f>AI183*$CE183</f>
        <v>0</v>
      </c>
      <c r="CH183" s="356">
        <f>AK183*$CE183</f>
        <v>0</v>
      </c>
      <c r="CI183" s="356">
        <f>AM183*$CE183</f>
        <v>0</v>
      </c>
      <c r="CJ183" s="357">
        <f>AO183*$CE183</f>
        <v>0</v>
      </c>
      <c r="CK183" s="396">
        <f t="shared" ref="CK183" si="3504">SUM(CF183:CJ185)</f>
        <v>0</v>
      </c>
      <c r="CL183" s="397">
        <f>IF(F183=vstupy!B$42,"1",0)</f>
        <v>0</v>
      </c>
      <c r="CM183" s="358">
        <f t="shared" ref="CM183" si="3505">IF($CL183="1",AP183,0)</f>
        <v>0</v>
      </c>
      <c r="CN183" s="356">
        <f t="shared" ref="CN183" si="3506">IF($CL183="1",AQ183,0)</f>
        <v>0</v>
      </c>
      <c r="CO183" s="356">
        <f t="shared" ref="CO183" si="3507">IF($CL183="1",AR183,0)</f>
        <v>0</v>
      </c>
      <c r="CP183" s="356">
        <f t="shared" ref="CP183" si="3508">IF($CL183="1",AS183,0)</f>
        <v>0</v>
      </c>
      <c r="CQ183" s="356">
        <f t="shared" ref="CQ183" si="3509">IF($CL183="1",AT183,0)</f>
        <v>0</v>
      </c>
      <c r="CR183" s="356">
        <f t="shared" ref="CR183" si="3510">IF($CL183="1",AU183,0)</f>
        <v>0</v>
      </c>
      <c r="CS183" s="356">
        <f t="shared" ref="CS183" si="3511">IF($CL183="1",AV183,0)</f>
        <v>0</v>
      </c>
      <c r="CT183" s="356">
        <f t="shared" ref="CT183" si="3512">IF($CL183="1",AW183,0)</f>
        <v>0</v>
      </c>
      <c r="CU183" s="356">
        <f t="shared" ref="CU183" si="3513">IF($CL183="1",AX183,0)</f>
        <v>0</v>
      </c>
      <c r="CV183" s="357">
        <f t="shared" ref="CV183" si="3514">IF($CL183="1",AY183,0)</f>
        <v>0</v>
      </c>
      <c r="CW183" s="355">
        <f>CP183+CT183+CV183</f>
        <v>0</v>
      </c>
      <c r="CX183" s="355">
        <f t="shared" ref="CX183" si="3515">CN183+CR183</f>
        <v>0</v>
      </c>
      <c r="CY183" s="358">
        <f t="shared" ref="CY183" si="3516">IF($CL183="1",AZ183,0)</f>
        <v>0</v>
      </c>
      <c r="CZ183" s="356">
        <f t="shared" ref="CZ183" si="3517">IF($CL183="1",BA183,0)</f>
        <v>0</v>
      </c>
      <c r="DA183" s="356">
        <f t="shared" ref="DA183" si="3518">IF($CL183="1",BB183,0)</f>
        <v>0</v>
      </c>
      <c r="DB183" s="356">
        <f t="shared" ref="DB183" si="3519">IF($CL183="1",BC183,0)</f>
        <v>0</v>
      </c>
      <c r="DC183" s="356">
        <f t="shared" ref="DC183" si="3520">IF($CL183="1",BD183,0)</f>
        <v>0</v>
      </c>
      <c r="DD183" s="356">
        <f t="shared" ref="DD183" si="3521">IF($CL183="1",BE183,0)</f>
        <v>0</v>
      </c>
      <c r="DE183" s="356">
        <f t="shared" ref="DE183" si="3522">IF($CL183="1",BF183,0)</f>
        <v>0</v>
      </c>
      <c r="DF183" s="356">
        <f t="shared" ref="DF183" si="3523">IF($CL183="1",BG183,0)</f>
        <v>0</v>
      </c>
      <c r="DG183" s="356">
        <f t="shared" ref="DG183" si="3524">IF($CL183="1",BH183,0)</f>
        <v>0</v>
      </c>
      <c r="DH183" s="357">
        <f t="shared" ref="DH183" si="3525">IF($CL183="1",BI183,0)</f>
        <v>0</v>
      </c>
      <c r="DI183" s="352">
        <f>DB183+DF183+DH183</f>
        <v>0</v>
      </c>
      <c r="DJ183" s="352">
        <f t="shared" ref="DJ183" si="3526">CZ183+DD183</f>
        <v>0</v>
      </c>
      <c r="DK183" s="393">
        <f>IF(CE183=0,1,0)</f>
        <v>1</v>
      </c>
      <c r="DL183" s="393">
        <f>IFERROR(IF($AF183="N",AH183+AJ183+AL183+AN183,AF183+AH183+AJ183+AL183+AN183),0)*$DK183</f>
        <v>0</v>
      </c>
      <c r="DM183" s="393">
        <f>(AG183+AI183+AK183+AM183+AO183)*$DK183</f>
        <v>0</v>
      </c>
      <c r="DN183" s="393">
        <f>AS183+AW183+AY183-CW183</f>
        <v>0</v>
      </c>
      <c r="DO183" s="393">
        <f>BC183+BG183+BI183-DI183</f>
        <v>0</v>
      </c>
      <c r="DP183" s="393">
        <f>DN183+DO183</f>
        <v>0</v>
      </c>
      <c r="DQ183" s="392" t="str">
        <f>IF(OR(F183=vstupy!B$40,F183=vstupy!B$41,F183=vstupy!B$42,),"0","1")</f>
        <v>0</v>
      </c>
      <c r="DR183" s="358">
        <f>IF($DQ183="1",AQ183,"0")+CF183</f>
        <v>0</v>
      </c>
      <c r="DS183" s="356">
        <f>IF($DQ183="1",AS183,"0")+CG183</f>
        <v>0</v>
      </c>
      <c r="DT183" s="356">
        <f>IF($DQ183="1",AU183,"0")+CH183</f>
        <v>0</v>
      </c>
      <c r="DU183" s="356">
        <f>IF($DQ183="1",AW183,"0")+CI183</f>
        <v>0</v>
      </c>
      <c r="DV183" s="357">
        <f>IF($DQ183="1",AY183,"0")+CJ183</f>
        <v>0</v>
      </c>
      <c r="DW183" s="423">
        <f t="shared" ref="DW183" si="3527">SUM(DR183:DV185)</f>
        <v>0</v>
      </c>
      <c r="DX183" s="358" t="str">
        <f t="shared" ref="DX183" si="3528">IF($DQ183="1",BA183,"0")</f>
        <v>0</v>
      </c>
      <c r="DY183" s="356" t="str">
        <f t="shared" ref="DY183" si="3529">IF($DQ183="1",BC183,"0")</f>
        <v>0</v>
      </c>
      <c r="DZ183" s="356" t="str">
        <f t="shared" ref="DZ183" si="3530">IF($DQ183="1",BE183,"0")</f>
        <v>0</v>
      </c>
      <c r="EA183" s="356" t="str">
        <f>IF($DQ183="1",BG183,"0")</f>
        <v>0</v>
      </c>
      <c r="EB183" s="357" t="str">
        <f>IF($DQ183="1",BI183,"0")</f>
        <v>0</v>
      </c>
      <c r="EC183" s="423">
        <f t="shared" ref="EC183" si="3531">SUM(DX183:EB185)</f>
        <v>0</v>
      </c>
      <c r="ED183" s="424">
        <f>EC183+DW183</f>
        <v>0</v>
      </c>
    </row>
    <row r="184" spans="2:134" ht="12.6" customHeight="1" x14ac:dyDescent="0.25">
      <c r="B184" s="433"/>
      <c r="C184" s="428"/>
      <c r="D184" s="428"/>
      <c r="E184" s="428"/>
      <c r="F184" s="458"/>
      <c r="G184" s="449"/>
      <c r="H184" s="475"/>
      <c r="I184" s="475"/>
      <c r="J184" s="492"/>
      <c r="K184" s="458"/>
      <c r="L184" s="413"/>
      <c r="M184" s="456"/>
      <c r="N184" s="413"/>
      <c r="O184" s="413"/>
      <c r="P184" s="413"/>
      <c r="Q184" s="391"/>
      <c r="R184" s="386"/>
      <c r="S184" s="413"/>
      <c r="T184" s="416"/>
      <c r="U184" s="391"/>
      <c r="V184" s="386"/>
      <c r="W184" s="413"/>
      <c r="X184" s="174" t="s">
        <v>157</v>
      </c>
      <c r="Y184" s="188" t="s">
        <v>152</v>
      </c>
      <c r="Z184" s="185">
        <f>VLOOKUP($X184,vstupy!$B$18:$F$31,MATCH($Y184,vstupy!$B$17:$F$17,0),0)</f>
        <v>0</v>
      </c>
      <c r="AA184" s="121" t="s">
        <v>158</v>
      </c>
      <c r="AB184" s="185">
        <f>VLOOKUP($AA184,vstupy!$B$34:$C$36,2,FALSE)</f>
        <v>0</v>
      </c>
      <c r="AC184" s="185">
        <f t="shared" si="3150"/>
        <v>0</v>
      </c>
      <c r="AD184" s="466"/>
      <c r="AE184" s="435"/>
      <c r="AF184" s="358"/>
      <c r="AG184" s="382"/>
      <c r="AH184" s="382"/>
      <c r="AI184" s="382"/>
      <c r="AJ184" s="382"/>
      <c r="AK184" s="382"/>
      <c r="AL184" s="382"/>
      <c r="AM184" s="389"/>
      <c r="AN184" s="382"/>
      <c r="AO184" s="384"/>
      <c r="AP184" s="358"/>
      <c r="AQ184" s="356"/>
      <c r="AR184" s="356"/>
      <c r="AS184" s="356"/>
      <c r="AT184" s="356"/>
      <c r="AU184" s="356"/>
      <c r="AV184" s="356"/>
      <c r="AW184" s="356"/>
      <c r="AX184" s="356"/>
      <c r="AY184" s="356"/>
      <c r="AZ184" s="356"/>
      <c r="BA184" s="356"/>
      <c r="BB184" s="356"/>
      <c r="BC184" s="356"/>
      <c r="BD184" s="356"/>
      <c r="BE184" s="356"/>
      <c r="BF184" s="356"/>
      <c r="BG184" s="356"/>
      <c r="BH184" s="356"/>
      <c r="BI184" s="502"/>
      <c r="BJ184" s="355"/>
      <c r="BK184" s="358"/>
      <c r="BL184" s="356"/>
      <c r="BM184" s="356"/>
      <c r="BN184" s="356"/>
      <c r="BO184" s="356"/>
      <c r="BP184" s="356"/>
      <c r="BQ184" s="356"/>
      <c r="BR184" s="356"/>
      <c r="BS184" s="356"/>
      <c r="BT184" s="357"/>
      <c r="BU184" s="358"/>
      <c r="BV184" s="356"/>
      <c r="BW184" s="356"/>
      <c r="BX184" s="356"/>
      <c r="BY184" s="356"/>
      <c r="BZ184" s="356"/>
      <c r="CA184" s="356"/>
      <c r="CB184" s="356"/>
      <c r="CC184" s="356"/>
      <c r="CD184" s="357"/>
      <c r="CE184" s="395"/>
      <c r="CF184" s="358"/>
      <c r="CG184" s="356"/>
      <c r="CH184" s="356"/>
      <c r="CI184" s="356"/>
      <c r="CJ184" s="357"/>
      <c r="CK184" s="396"/>
      <c r="CL184" s="398"/>
      <c r="CM184" s="358"/>
      <c r="CN184" s="356"/>
      <c r="CO184" s="356"/>
      <c r="CP184" s="356"/>
      <c r="CQ184" s="356"/>
      <c r="CR184" s="356"/>
      <c r="CS184" s="356"/>
      <c r="CT184" s="356"/>
      <c r="CU184" s="356"/>
      <c r="CV184" s="357"/>
      <c r="CW184" s="355"/>
      <c r="CX184" s="355"/>
      <c r="CY184" s="358"/>
      <c r="CZ184" s="356"/>
      <c r="DA184" s="356"/>
      <c r="DB184" s="356"/>
      <c r="DC184" s="356"/>
      <c r="DD184" s="356"/>
      <c r="DE184" s="356"/>
      <c r="DF184" s="356"/>
      <c r="DG184" s="356"/>
      <c r="DH184" s="357"/>
      <c r="DI184" s="352"/>
      <c r="DJ184" s="352"/>
      <c r="DK184" s="393"/>
      <c r="DL184" s="393"/>
      <c r="DM184" s="393"/>
      <c r="DN184" s="393"/>
      <c r="DO184" s="393"/>
      <c r="DP184" s="393"/>
      <c r="DQ184" s="392"/>
      <c r="DR184" s="358"/>
      <c r="DS184" s="356"/>
      <c r="DT184" s="356"/>
      <c r="DU184" s="356"/>
      <c r="DV184" s="357"/>
      <c r="DW184" s="423"/>
      <c r="DX184" s="358"/>
      <c r="DY184" s="356"/>
      <c r="DZ184" s="356"/>
      <c r="EA184" s="356"/>
      <c r="EB184" s="357"/>
      <c r="EC184" s="423"/>
      <c r="ED184" s="424"/>
    </row>
    <row r="185" spans="2:134" ht="12.6" customHeight="1" x14ac:dyDescent="0.25">
      <c r="B185" s="433"/>
      <c r="C185" s="428"/>
      <c r="D185" s="428"/>
      <c r="E185" s="428"/>
      <c r="F185" s="459"/>
      <c r="G185" s="449"/>
      <c r="H185" s="476"/>
      <c r="I185" s="476"/>
      <c r="J185" s="493"/>
      <c r="K185" s="459"/>
      <c r="L185" s="413"/>
      <c r="M185" s="456"/>
      <c r="N185" s="413"/>
      <c r="O185" s="413"/>
      <c r="P185" s="413"/>
      <c r="Q185" s="391"/>
      <c r="R185" s="386"/>
      <c r="S185" s="413"/>
      <c r="T185" s="416"/>
      <c r="U185" s="391"/>
      <c r="V185" s="386"/>
      <c r="W185" s="413"/>
      <c r="X185" s="174" t="s">
        <v>157</v>
      </c>
      <c r="Y185" s="188" t="s">
        <v>152</v>
      </c>
      <c r="Z185" s="185">
        <f>VLOOKUP($X185,vstupy!$B$18:$F$31,MATCH($Y185,vstupy!$B$17:$F$17,0),0)</f>
        <v>0</v>
      </c>
      <c r="AA185" s="121" t="s">
        <v>158</v>
      </c>
      <c r="AB185" s="185">
        <f>VLOOKUP($AA185,vstupy!$B$34:$C$36,2,FALSE)</f>
        <v>0</v>
      </c>
      <c r="AC185" s="185">
        <f t="shared" si="3150"/>
        <v>0</v>
      </c>
      <c r="AD185" s="467"/>
      <c r="AE185" s="436"/>
      <c r="AF185" s="358"/>
      <c r="AG185" s="382"/>
      <c r="AH185" s="382"/>
      <c r="AI185" s="382"/>
      <c r="AJ185" s="382"/>
      <c r="AK185" s="382"/>
      <c r="AL185" s="382"/>
      <c r="AM185" s="381"/>
      <c r="AN185" s="382"/>
      <c r="AO185" s="384"/>
      <c r="AP185" s="358"/>
      <c r="AQ185" s="356"/>
      <c r="AR185" s="356"/>
      <c r="AS185" s="356"/>
      <c r="AT185" s="356"/>
      <c r="AU185" s="356"/>
      <c r="AV185" s="356"/>
      <c r="AW185" s="356"/>
      <c r="AX185" s="356"/>
      <c r="AY185" s="356"/>
      <c r="AZ185" s="356"/>
      <c r="BA185" s="356"/>
      <c r="BB185" s="356"/>
      <c r="BC185" s="356"/>
      <c r="BD185" s="356"/>
      <c r="BE185" s="356"/>
      <c r="BF185" s="356"/>
      <c r="BG185" s="356"/>
      <c r="BH185" s="356"/>
      <c r="BI185" s="502"/>
      <c r="BJ185" s="355"/>
      <c r="BK185" s="358"/>
      <c r="BL185" s="356"/>
      <c r="BM185" s="356"/>
      <c r="BN185" s="356"/>
      <c r="BO185" s="356"/>
      <c r="BP185" s="356"/>
      <c r="BQ185" s="356"/>
      <c r="BR185" s="356"/>
      <c r="BS185" s="356"/>
      <c r="BT185" s="357"/>
      <c r="BU185" s="358"/>
      <c r="BV185" s="356"/>
      <c r="BW185" s="356"/>
      <c r="BX185" s="356"/>
      <c r="BY185" s="356"/>
      <c r="BZ185" s="356"/>
      <c r="CA185" s="356"/>
      <c r="CB185" s="356"/>
      <c r="CC185" s="356"/>
      <c r="CD185" s="357"/>
      <c r="CE185" s="395"/>
      <c r="CF185" s="358"/>
      <c r="CG185" s="356"/>
      <c r="CH185" s="356"/>
      <c r="CI185" s="356"/>
      <c r="CJ185" s="357"/>
      <c r="CK185" s="396"/>
      <c r="CL185" s="399"/>
      <c r="CM185" s="358"/>
      <c r="CN185" s="356"/>
      <c r="CO185" s="356"/>
      <c r="CP185" s="356"/>
      <c r="CQ185" s="356"/>
      <c r="CR185" s="356"/>
      <c r="CS185" s="356"/>
      <c r="CT185" s="356"/>
      <c r="CU185" s="356"/>
      <c r="CV185" s="357"/>
      <c r="CW185" s="355"/>
      <c r="CX185" s="355"/>
      <c r="CY185" s="358"/>
      <c r="CZ185" s="356"/>
      <c r="DA185" s="356"/>
      <c r="DB185" s="356"/>
      <c r="DC185" s="356"/>
      <c r="DD185" s="356"/>
      <c r="DE185" s="356"/>
      <c r="DF185" s="356"/>
      <c r="DG185" s="356"/>
      <c r="DH185" s="357"/>
      <c r="DI185" s="352"/>
      <c r="DJ185" s="352"/>
      <c r="DK185" s="393"/>
      <c r="DL185" s="393"/>
      <c r="DM185" s="393"/>
      <c r="DN185" s="393"/>
      <c r="DO185" s="393"/>
      <c r="DP185" s="393"/>
      <c r="DQ185" s="392"/>
      <c r="DR185" s="358"/>
      <c r="DS185" s="356"/>
      <c r="DT185" s="356"/>
      <c r="DU185" s="356"/>
      <c r="DV185" s="357"/>
      <c r="DW185" s="423"/>
      <c r="DX185" s="358"/>
      <c r="DY185" s="356"/>
      <c r="DZ185" s="356"/>
      <c r="EA185" s="356"/>
      <c r="EB185" s="357"/>
      <c r="EC185" s="423"/>
      <c r="ED185" s="424"/>
    </row>
    <row r="186" spans="2:134" ht="12.6" customHeight="1" x14ac:dyDescent="0.25">
      <c r="B186" s="432">
        <f t="shared" ref="B186" si="3532">B183+1</f>
        <v>60</v>
      </c>
      <c r="C186" s="429"/>
      <c r="D186" s="429"/>
      <c r="E186" s="429"/>
      <c r="F186" s="445" t="s">
        <v>212</v>
      </c>
      <c r="G186" s="450"/>
      <c r="H186" s="462" t="str">
        <f t="shared" ref="H186" si="3533">IF($F186="3e)  Skoršia transpozícia  - zavedenie transpozície pred termínom ktorý určuje smernica EÚ. "," ","")</f>
        <v/>
      </c>
      <c r="I186" s="462" t="str">
        <f t="shared" ref="I186" si="3534">IF($F186="3e)  Skoršia transpozícia  - zavedenie transpozície pred termínom ktorý určuje smernica EÚ. ",$H186,"NA")</f>
        <v>NA</v>
      </c>
      <c r="J186" s="494">
        <f>IF(I186&gt;12,1,I186/12)</f>
        <v>1</v>
      </c>
      <c r="K186" s="445"/>
      <c r="L186" s="414"/>
      <c r="M186" s="455">
        <f>IF(L186="N",0,L186)</f>
        <v>0</v>
      </c>
      <c r="N186" s="414" t="s">
        <v>212</v>
      </c>
      <c r="O186" s="414"/>
      <c r="P186" s="414"/>
      <c r="Q186" s="390" t="s">
        <v>36</v>
      </c>
      <c r="R186" s="385">
        <f>VLOOKUP(Q186,vstupy!$B$3:$C$15,2,FALSE)</f>
        <v>0</v>
      </c>
      <c r="S186" s="414"/>
      <c r="T186" s="415"/>
      <c r="U186" s="390" t="s">
        <v>36</v>
      </c>
      <c r="V186" s="385">
        <f>VLOOKUP(U186,vstupy!$B$3:$C$15,2,FALSE)</f>
        <v>0</v>
      </c>
      <c r="W186" s="414"/>
      <c r="X186" s="292" t="s">
        <v>157</v>
      </c>
      <c r="Y186" s="293" t="s">
        <v>152</v>
      </c>
      <c r="Z186" s="294">
        <f>VLOOKUP($X186,vstupy!$B$18:$F$31,MATCH($Y186,vstupy!$B$17:$F$17,0),0)</f>
        <v>0</v>
      </c>
      <c r="AA186" s="295" t="s">
        <v>158</v>
      </c>
      <c r="AB186" s="294">
        <f>VLOOKUP($AA186,vstupy!$B$34:$C$36,2,FALSE)</f>
        <v>0</v>
      </c>
      <c r="AC186" s="294">
        <f t="shared" si="3150"/>
        <v>0</v>
      </c>
      <c r="AD186" s="440" t="s">
        <v>36</v>
      </c>
      <c r="AE186" s="434">
        <f>VLOOKUP(AD186,vstupy!$B$3:$C$15,2,FALSE)</f>
        <v>0</v>
      </c>
      <c r="AF186" s="437" t="str">
        <f>IFERROR(IF(M186=0,"N",O186/L186*J186),0)</f>
        <v>N</v>
      </c>
      <c r="AG186" s="382">
        <f>O186*J186</f>
        <v>0</v>
      </c>
      <c r="AH186" s="394">
        <f t="shared" ref="AH186" si="3535">P186*R186*J186</f>
        <v>0</v>
      </c>
      <c r="AI186" s="381">
        <f t="shared" ref="AI186" si="3536">IFERROR(AH186*M186,0)</f>
        <v>0</v>
      </c>
      <c r="AJ186" s="394" t="str">
        <f t="shared" ref="AJ186" si="3537">IFERROR(IF(M186=0,"N",S186/L186*J186),0)</f>
        <v>N</v>
      </c>
      <c r="AK186" s="382">
        <f t="shared" ref="AK186" si="3538">S186*J186</f>
        <v>0</v>
      </c>
      <c r="AL186" s="382">
        <f>T186*V186*J186</f>
        <v>0</v>
      </c>
      <c r="AM186" s="387">
        <f t="shared" ref="AM186" si="3539">IFERROR(AL186*M186,0)</f>
        <v>0</v>
      </c>
      <c r="AN186" s="381">
        <f t="shared" ref="AN186" si="3540">IF(W186&gt;0,IF(AE186&gt;0,($G$5/160)*(W186/60)*AE186*J186,0),IF(AE186&gt;0,($G$5/160)*((AC186+AC187+AC188)/60)*AE186*J186,0))</f>
        <v>0</v>
      </c>
      <c r="AO186" s="384">
        <f>IFERROR(AN186*M186,0)</f>
        <v>0</v>
      </c>
      <c r="AP186" s="358">
        <f t="shared" ref="AP186" si="3541">IF($N186="In (zvyšuje náklady)",AF186,0)</f>
        <v>0</v>
      </c>
      <c r="AQ186" s="356">
        <f t="shared" ref="AQ186" si="3542">IF($N186="In (zvyšuje náklady)",AG186,0)</f>
        <v>0</v>
      </c>
      <c r="AR186" s="356">
        <f t="shared" ref="AR186" si="3543">IF($N186="In (zvyšuje náklady)",AH186,0)</f>
        <v>0</v>
      </c>
      <c r="AS186" s="356">
        <f t="shared" ref="AS186" si="3544">IF($N186="In (zvyšuje náklady)",AI186,0)</f>
        <v>0</v>
      </c>
      <c r="AT186" s="356">
        <f t="shared" ref="AT186" si="3545">IF($N186="In (zvyšuje náklady)",AJ186,0)</f>
        <v>0</v>
      </c>
      <c r="AU186" s="356">
        <f t="shared" ref="AU186" si="3546">IF($N186="In (zvyšuje náklady)",AK186,0)</f>
        <v>0</v>
      </c>
      <c r="AV186" s="356">
        <f t="shared" ref="AV186" si="3547">IF($N186="In (zvyšuje náklady)",AL186,0)</f>
        <v>0</v>
      </c>
      <c r="AW186" s="356">
        <f t="shared" ref="AW186" si="3548">IF($N186="In (zvyšuje náklady)",AM186,0)</f>
        <v>0</v>
      </c>
      <c r="AX186" s="356">
        <f t="shared" ref="AX186" si="3549">IF($N186="In (zvyšuje náklady)",AN186,0)</f>
        <v>0</v>
      </c>
      <c r="AY186" s="356">
        <f t="shared" ref="AY186" si="3550">IF($N186="In (zvyšuje náklady)",AO186,0)</f>
        <v>0</v>
      </c>
      <c r="AZ186" s="356" t="str">
        <f t="shared" ref="AZ186" si="3551">IF($N186="Out (znižuje náklady)",AF186,"0")</f>
        <v>0</v>
      </c>
      <c r="BA186" s="356" t="str">
        <f t="shared" ref="BA186" si="3552">IF($N186="Out (znižuje náklady)",AG186,"0")</f>
        <v>0</v>
      </c>
      <c r="BB186" s="356" t="str">
        <f t="shared" ref="BB186" si="3553">IF($N186="Out (znižuje náklady)",AH186,"0")</f>
        <v>0</v>
      </c>
      <c r="BC186" s="356" t="str">
        <f t="shared" ref="BC186" si="3554">IF($N186="Out (znižuje náklady)",AI186,"0")</f>
        <v>0</v>
      </c>
      <c r="BD186" s="356" t="str">
        <f t="shared" ref="BD186" si="3555">IF($N186="Out (znižuje náklady)",AJ186,"0")</f>
        <v>0</v>
      </c>
      <c r="BE186" s="356" t="str">
        <f t="shared" ref="BE186" si="3556">IF($N186="Out (znižuje náklady)",AK186,"0")</f>
        <v>0</v>
      </c>
      <c r="BF186" s="356" t="str">
        <f t="shared" ref="BF186" si="3557">IF($N186="Out (znižuje náklady)",AL186,"0")</f>
        <v>0</v>
      </c>
      <c r="BG186" s="356" t="str">
        <f t="shared" ref="BG186" si="3558">IF($N186="Out (znižuje náklady)",AM186,"0")</f>
        <v>0</v>
      </c>
      <c r="BH186" s="356" t="str">
        <f t="shared" ref="BH186" si="3559">IF($N186="Out (znižuje náklady)",AN186,"0")</f>
        <v>0</v>
      </c>
      <c r="BI186" s="502" t="str">
        <f t="shared" ref="BI186" si="3560">IF($N186="Out (znižuje náklady)",AO186,"0")</f>
        <v>0</v>
      </c>
      <c r="BJ186" s="355">
        <f>IF(F186=vstupy!$B$47,0,1)</f>
        <v>1</v>
      </c>
      <c r="BK186" s="358">
        <f t="shared" ref="BK186" si="3561">$BJ186*AP186</f>
        <v>0</v>
      </c>
      <c r="BL186" s="356">
        <f t="shared" ref="BL186" si="3562">$BJ186*AQ186</f>
        <v>0</v>
      </c>
      <c r="BM186" s="356">
        <f t="shared" ref="BM186" si="3563">$BJ186*AR186</f>
        <v>0</v>
      </c>
      <c r="BN186" s="356">
        <f t="shared" ref="BN186" si="3564">$BJ186*AS186</f>
        <v>0</v>
      </c>
      <c r="BO186" s="356">
        <f t="shared" ref="BO186" si="3565">$BJ186*AT186</f>
        <v>0</v>
      </c>
      <c r="BP186" s="356">
        <f t="shared" ref="BP186" si="3566">$BJ186*AU186</f>
        <v>0</v>
      </c>
      <c r="BQ186" s="356">
        <f t="shared" ref="BQ186" si="3567">$BJ186*AV186</f>
        <v>0</v>
      </c>
      <c r="BR186" s="356">
        <f t="shared" ref="BR186" si="3568">$BJ186*AW186</f>
        <v>0</v>
      </c>
      <c r="BS186" s="356">
        <f t="shared" ref="BS186" si="3569">$BJ186*AX186</f>
        <v>0</v>
      </c>
      <c r="BT186" s="357">
        <f t="shared" ref="BT186" si="3570">$BJ186*AY186</f>
        <v>0</v>
      </c>
      <c r="BU186" s="358">
        <f t="shared" ref="BU186" si="3571">$BJ186*AZ186</f>
        <v>0</v>
      </c>
      <c r="BV186" s="356">
        <f t="shared" ref="BV186" si="3572">$BJ186*BA186</f>
        <v>0</v>
      </c>
      <c r="BW186" s="356">
        <f t="shared" ref="BW186" si="3573">$BJ186*BB186</f>
        <v>0</v>
      </c>
      <c r="BX186" s="356">
        <f t="shared" ref="BX186" si="3574">$BJ186*BC186</f>
        <v>0</v>
      </c>
      <c r="BY186" s="356">
        <f t="shared" ref="BY186" si="3575">$BJ186*BD186</f>
        <v>0</v>
      </c>
      <c r="BZ186" s="356">
        <f t="shared" ref="BZ186" si="3576">$BJ186*BE186</f>
        <v>0</v>
      </c>
      <c r="CA186" s="356">
        <f t="shared" ref="CA186" si="3577">$BJ186*BF186</f>
        <v>0</v>
      </c>
      <c r="CB186" s="356">
        <f t="shared" ref="CB186" si="3578">$BJ186*BG186</f>
        <v>0</v>
      </c>
      <c r="CC186" s="356">
        <f t="shared" ref="CC186" si="3579">$BJ186*BH186</f>
        <v>0</v>
      </c>
      <c r="CD186" s="357">
        <f t="shared" ref="CD186" si="3580">$BJ186*BI186</f>
        <v>0</v>
      </c>
      <c r="CE186" s="395">
        <f>IF(N186="Nemení sa",1,0)</f>
        <v>0</v>
      </c>
      <c r="CF186" s="358">
        <f>AG186*$CE186</f>
        <v>0</v>
      </c>
      <c r="CG186" s="356">
        <f>AI186*$CE186</f>
        <v>0</v>
      </c>
      <c r="CH186" s="356">
        <f>AK186*$CE186</f>
        <v>0</v>
      </c>
      <c r="CI186" s="356">
        <f>AM186*$CE186</f>
        <v>0</v>
      </c>
      <c r="CJ186" s="357">
        <f>AO186*$CE186</f>
        <v>0</v>
      </c>
      <c r="CK186" s="396">
        <f t="shared" ref="CK186" si="3581">SUM(CF186:CJ188)</f>
        <v>0</v>
      </c>
      <c r="CL186" s="397">
        <f>IF(F186=vstupy!B$42,"1",0)</f>
        <v>0</v>
      </c>
      <c r="CM186" s="358">
        <f t="shared" ref="CM186" si="3582">IF($CL186="1",AP186,0)</f>
        <v>0</v>
      </c>
      <c r="CN186" s="356">
        <f t="shared" ref="CN186" si="3583">IF($CL186="1",AQ186,0)</f>
        <v>0</v>
      </c>
      <c r="CO186" s="356">
        <f t="shared" ref="CO186" si="3584">IF($CL186="1",AR186,0)</f>
        <v>0</v>
      </c>
      <c r="CP186" s="356">
        <f t="shared" ref="CP186" si="3585">IF($CL186="1",AS186,0)</f>
        <v>0</v>
      </c>
      <c r="CQ186" s="356">
        <f t="shared" ref="CQ186" si="3586">IF($CL186="1",AT186,0)</f>
        <v>0</v>
      </c>
      <c r="CR186" s="356">
        <f t="shared" ref="CR186" si="3587">IF($CL186="1",AU186,0)</f>
        <v>0</v>
      </c>
      <c r="CS186" s="356">
        <f t="shared" ref="CS186" si="3588">IF($CL186="1",AV186,0)</f>
        <v>0</v>
      </c>
      <c r="CT186" s="356">
        <f t="shared" ref="CT186" si="3589">IF($CL186="1",AW186,0)</f>
        <v>0</v>
      </c>
      <c r="CU186" s="356">
        <f t="shared" ref="CU186" si="3590">IF($CL186="1",AX186,0)</f>
        <v>0</v>
      </c>
      <c r="CV186" s="357">
        <f t="shared" ref="CV186" si="3591">IF($CL186="1",AY186,0)</f>
        <v>0</v>
      </c>
      <c r="CW186" s="355">
        <f>CP186+CT186+CV186</f>
        <v>0</v>
      </c>
      <c r="CX186" s="355">
        <f t="shared" ref="CX186" si="3592">CN186+CR186</f>
        <v>0</v>
      </c>
      <c r="CY186" s="358">
        <f t="shared" ref="CY186" si="3593">IF($CL186="1",AZ186,0)</f>
        <v>0</v>
      </c>
      <c r="CZ186" s="356">
        <f t="shared" ref="CZ186" si="3594">IF($CL186="1",BA186,0)</f>
        <v>0</v>
      </c>
      <c r="DA186" s="356">
        <f t="shared" ref="DA186" si="3595">IF($CL186="1",BB186,0)</f>
        <v>0</v>
      </c>
      <c r="DB186" s="356">
        <f t="shared" ref="DB186" si="3596">IF($CL186="1",BC186,0)</f>
        <v>0</v>
      </c>
      <c r="DC186" s="356">
        <f t="shared" ref="DC186" si="3597">IF($CL186="1",BD186,0)</f>
        <v>0</v>
      </c>
      <c r="DD186" s="356">
        <f t="shared" ref="DD186" si="3598">IF($CL186="1",BE186,0)</f>
        <v>0</v>
      </c>
      <c r="DE186" s="356">
        <f t="shared" ref="DE186" si="3599">IF($CL186="1",BF186,0)</f>
        <v>0</v>
      </c>
      <c r="DF186" s="356">
        <f t="shared" ref="DF186" si="3600">IF($CL186="1",BG186,0)</f>
        <v>0</v>
      </c>
      <c r="DG186" s="356">
        <f t="shared" ref="DG186" si="3601">IF($CL186="1",BH186,0)</f>
        <v>0</v>
      </c>
      <c r="DH186" s="357">
        <f t="shared" ref="DH186" si="3602">IF($CL186="1",BI186,0)</f>
        <v>0</v>
      </c>
      <c r="DI186" s="352">
        <f>DB186+DF186+DH186</f>
        <v>0</v>
      </c>
      <c r="DJ186" s="352">
        <f t="shared" ref="DJ186" si="3603">CZ186+DD186</f>
        <v>0</v>
      </c>
      <c r="DK186" s="393">
        <f>IF(CE186=0,1,0)</f>
        <v>1</v>
      </c>
      <c r="DL186" s="393">
        <f>IFERROR(IF($AF186="N",AH186+AJ186+AL186+AN186,AF186+AH186+AJ186+AL186+AN186),0)*$DK186</f>
        <v>0</v>
      </c>
      <c r="DM186" s="393">
        <f>(AG186+AI186+AK186+AM186+AO186)*$DK186</f>
        <v>0</v>
      </c>
      <c r="DN186" s="393">
        <f>AS186+AW186+AY186-CW186</f>
        <v>0</v>
      </c>
      <c r="DO186" s="393">
        <f>BC186+BG186+BI186-DI186</f>
        <v>0</v>
      </c>
      <c r="DP186" s="393">
        <f>DN186+DO186</f>
        <v>0</v>
      </c>
      <c r="DQ186" s="392" t="str">
        <f>IF(OR(F186=vstupy!B$40,F186=vstupy!B$41,F186=vstupy!B$42,),"0","1")</f>
        <v>0</v>
      </c>
      <c r="DR186" s="358">
        <f>IF($DQ186="1",AQ186,"0")+CF186</f>
        <v>0</v>
      </c>
      <c r="DS186" s="356">
        <f>IF($DQ186="1",AS186,"0")+CG186</f>
        <v>0</v>
      </c>
      <c r="DT186" s="356">
        <f>IF($DQ186="1",AU186,"0")+CH186</f>
        <v>0</v>
      </c>
      <c r="DU186" s="356">
        <f>IF($DQ186="1",AW186,"0")+CI186</f>
        <v>0</v>
      </c>
      <c r="DV186" s="357">
        <f>IF($DQ186="1",AY186,"0")+CJ186</f>
        <v>0</v>
      </c>
      <c r="DW186" s="423">
        <f t="shared" ref="DW186" si="3604">SUM(DR186:DV188)</f>
        <v>0</v>
      </c>
      <c r="DX186" s="358" t="str">
        <f t="shared" ref="DX186" si="3605">IF($DQ186="1",BA186,"0")</f>
        <v>0</v>
      </c>
      <c r="DY186" s="356" t="str">
        <f t="shared" ref="DY186" si="3606">IF($DQ186="1",BC186,"0")</f>
        <v>0</v>
      </c>
      <c r="DZ186" s="356" t="str">
        <f t="shared" ref="DZ186" si="3607">IF($DQ186="1",BE186,"0")</f>
        <v>0</v>
      </c>
      <c r="EA186" s="356" t="str">
        <f>IF($DQ186="1",BG186,"0")</f>
        <v>0</v>
      </c>
      <c r="EB186" s="357" t="str">
        <f>IF($DQ186="1",BI186,"0")</f>
        <v>0</v>
      </c>
      <c r="EC186" s="423">
        <f>SUM(DX186:EB188)</f>
        <v>0</v>
      </c>
      <c r="ED186" s="424">
        <f>EC186+DW186</f>
        <v>0</v>
      </c>
    </row>
    <row r="187" spans="2:134" ht="12.6" customHeight="1" x14ac:dyDescent="0.25">
      <c r="B187" s="432"/>
      <c r="C187" s="429"/>
      <c r="D187" s="429"/>
      <c r="E187" s="429"/>
      <c r="F187" s="446"/>
      <c r="G187" s="450"/>
      <c r="H187" s="463"/>
      <c r="I187" s="463"/>
      <c r="J187" s="495"/>
      <c r="K187" s="446"/>
      <c r="L187" s="414"/>
      <c r="M187" s="455"/>
      <c r="N187" s="414"/>
      <c r="O187" s="414"/>
      <c r="P187" s="414"/>
      <c r="Q187" s="390"/>
      <c r="R187" s="385"/>
      <c r="S187" s="414"/>
      <c r="T187" s="415"/>
      <c r="U187" s="390"/>
      <c r="V187" s="385"/>
      <c r="W187" s="414"/>
      <c r="X187" s="292" t="s">
        <v>157</v>
      </c>
      <c r="Y187" s="293" t="s">
        <v>152</v>
      </c>
      <c r="Z187" s="294">
        <f>VLOOKUP($X187,vstupy!$B$18:$F$31,MATCH($Y187,vstupy!$B$17:$F$17,0),0)</f>
        <v>0</v>
      </c>
      <c r="AA187" s="295" t="s">
        <v>158</v>
      </c>
      <c r="AB187" s="294">
        <f>VLOOKUP($AA187,vstupy!$B$34:$C$36,2,FALSE)</f>
        <v>0</v>
      </c>
      <c r="AC187" s="294">
        <f t="shared" si="3150"/>
        <v>0</v>
      </c>
      <c r="AD187" s="441"/>
      <c r="AE187" s="435"/>
      <c r="AF187" s="358"/>
      <c r="AG187" s="382"/>
      <c r="AH187" s="382"/>
      <c r="AI187" s="382"/>
      <c r="AJ187" s="382"/>
      <c r="AK187" s="382"/>
      <c r="AL187" s="382"/>
      <c r="AM187" s="389"/>
      <c r="AN187" s="382"/>
      <c r="AO187" s="384"/>
      <c r="AP187" s="358"/>
      <c r="AQ187" s="356"/>
      <c r="AR187" s="356"/>
      <c r="AS187" s="356"/>
      <c r="AT187" s="356"/>
      <c r="AU187" s="356"/>
      <c r="AV187" s="356"/>
      <c r="AW187" s="356"/>
      <c r="AX187" s="356"/>
      <c r="AY187" s="356"/>
      <c r="AZ187" s="356"/>
      <c r="BA187" s="356"/>
      <c r="BB187" s="356"/>
      <c r="BC187" s="356"/>
      <c r="BD187" s="356"/>
      <c r="BE187" s="356"/>
      <c r="BF187" s="356"/>
      <c r="BG187" s="356"/>
      <c r="BH187" s="356"/>
      <c r="BI187" s="502"/>
      <c r="BJ187" s="355"/>
      <c r="BK187" s="358"/>
      <c r="BL187" s="356"/>
      <c r="BM187" s="356"/>
      <c r="BN187" s="356"/>
      <c r="BO187" s="356"/>
      <c r="BP187" s="356"/>
      <c r="BQ187" s="356"/>
      <c r="BR187" s="356"/>
      <c r="BS187" s="356"/>
      <c r="BT187" s="357"/>
      <c r="BU187" s="358"/>
      <c r="BV187" s="356"/>
      <c r="BW187" s="356"/>
      <c r="BX187" s="356"/>
      <c r="BY187" s="356"/>
      <c r="BZ187" s="356"/>
      <c r="CA187" s="356"/>
      <c r="CB187" s="356"/>
      <c r="CC187" s="356"/>
      <c r="CD187" s="357"/>
      <c r="CE187" s="395"/>
      <c r="CF187" s="358"/>
      <c r="CG187" s="356"/>
      <c r="CH187" s="356"/>
      <c r="CI187" s="356"/>
      <c r="CJ187" s="357"/>
      <c r="CK187" s="396"/>
      <c r="CL187" s="398"/>
      <c r="CM187" s="358"/>
      <c r="CN187" s="356"/>
      <c r="CO187" s="356"/>
      <c r="CP187" s="356"/>
      <c r="CQ187" s="356"/>
      <c r="CR187" s="356"/>
      <c r="CS187" s="356"/>
      <c r="CT187" s="356"/>
      <c r="CU187" s="356"/>
      <c r="CV187" s="357"/>
      <c r="CW187" s="355"/>
      <c r="CX187" s="355"/>
      <c r="CY187" s="358"/>
      <c r="CZ187" s="356"/>
      <c r="DA187" s="356"/>
      <c r="DB187" s="356"/>
      <c r="DC187" s="356"/>
      <c r="DD187" s="356"/>
      <c r="DE187" s="356"/>
      <c r="DF187" s="356"/>
      <c r="DG187" s="356"/>
      <c r="DH187" s="357"/>
      <c r="DI187" s="352"/>
      <c r="DJ187" s="352"/>
      <c r="DK187" s="393"/>
      <c r="DL187" s="393"/>
      <c r="DM187" s="393"/>
      <c r="DN187" s="393"/>
      <c r="DO187" s="393"/>
      <c r="DP187" s="393"/>
      <c r="DQ187" s="392"/>
      <c r="DR187" s="358"/>
      <c r="DS187" s="356"/>
      <c r="DT187" s="356"/>
      <c r="DU187" s="356"/>
      <c r="DV187" s="357"/>
      <c r="DW187" s="423"/>
      <c r="DX187" s="358"/>
      <c r="DY187" s="356"/>
      <c r="DZ187" s="356"/>
      <c r="EA187" s="356"/>
      <c r="EB187" s="357"/>
      <c r="EC187" s="423"/>
      <c r="ED187" s="424"/>
    </row>
    <row r="188" spans="2:134" ht="12.6" customHeight="1" thickBot="1" x14ac:dyDescent="0.3">
      <c r="B188" s="432"/>
      <c r="C188" s="429"/>
      <c r="D188" s="429"/>
      <c r="E188" s="429"/>
      <c r="F188" s="447"/>
      <c r="G188" s="450"/>
      <c r="H188" s="464"/>
      <c r="I188" s="464"/>
      <c r="J188" s="496"/>
      <c r="K188" s="447"/>
      <c r="L188" s="414"/>
      <c r="M188" s="455"/>
      <c r="N188" s="414"/>
      <c r="O188" s="414"/>
      <c r="P188" s="414"/>
      <c r="Q188" s="390"/>
      <c r="R188" s="385"/>
      <c r="S188" s="414"/>
      <c r="T188" s="415"/>
      <c r="U188" s="390"/>
      <c r="V188" s="385"/>
      <c r="W188" s="414"/>
      <c r="X188" s="292" t="s">
        <v>157</v>
      </c>
      <c r="Y188" s="293" t="s">
        <v>152</v>
      </c>
      <c r="Z188" s="294">
        <f>VLOOKUP($X188,vstupy!$B$18:$F$31,MATCH($Y188,vstupy!$B$17:$F$17,0),0)</f>
        <v>0</v>
      </c>
      <c r="AA188" s="295" t="s">
        <v>158</v>
      </c>
      <c r="AB188" s="294">
        <f>VLOOKUP($AA188,vstupy!$B$34:$C$36,2,FALSE)</f>
        <v>0</v>
      </c>
      <c r="AC188" s="294">
        <f t="shared" si="3150"/>
        <v>0</v>
      </c>
      <c r="AD188" s="442"/>
      <c r="AE188" s="436"/>
      <c r="AF188" s="500"/>
      <c r="AG188" s="499"/>
      <c r="AH188" s="499"/>
      <c r="AI188" s="382"/>
      <c r="AJ188" s="499"/>
      <c r="AK188" s="499"/>
      <c r="AL188" s="499"/>
      <c r="AM188" s="381"/>
      <c r="AN188" s="382"/>
      <c r="AO188" s="501"/>
      <c r="AP188" s="358"/>
      <c r="AQ188" s="356"/>
      <c r="AR188" s="356"/>
      <c r="AS188" s="356"/>
      <c r="AT188" s="356"/>
      <c r="AU188" s="356"/>
      <c r="AV188" s="356"/>
      <c r="AW188" s="356"/>
      <c r="AX188" s="356"/>
      <c r="AY188" s="356"/>
      <c r="AZ188" s="356"/>
      <c r="BA188" s="356"/>
      <c r="BB188" s="356"/>
      <c r="BC188" s="356"/>
      <c r="BD188" s="356"/>
      <c r="BE188" s="356"/>
      <c r="BF188" s="356"/>
      <c r="BG188" s="356"/>
      <c r="BH188" s="356"/>
      <c r="BI188" s="502"/>
      <c r="BJ188" s="355"/>
      <c r="BK188" s="358"/>
      <c r="BL188" s="356"/>
      <c r="BM188" s="356"/>
      <c r="BN188" s="356"/>
      <c r="BO188" s="356"/>
      <c r="BP188" s="356"/>
      <c r="BQ188" s="356"/>
      <c r="BR188" s="356"/>
      <c r="BS188" s="356"/>
      <c r="BT188" s="357"/>
      <c r="BU188" s="358"/>
      <c r="BV188" s="356"/>
      <c r="BW188" s="356"/>
      <c r="BX188" s="356"/>
      <c r="BY188" s="356"/>
      <c r="BZ188" s="356"/>
      <c r="CA188" s="356"/>
      <c r="CB188" s="356"/>
      <c r="CC188" s="356"/>
      <c r="CD188" s="357"/>
      <c r="CE188" s="395"/>
      <c r="CF188" s="358"/>
      <c r="CG188" s="356"/>
      <c r="CH188" s="356"/>
      <c r="CI188" s="356"/>
      <c r="CJ188" s="357"/>
      <c r="CK188" s="396"/>
      <c r="CL188" s="399"/>
      <c r="CM188" s="358"/>
      <c r="CN188" s="356"/>
      <c r="CO188" s="356"/>
      <c r="CP188" s="356"/>
      <c r="CQ188" s="356"/>
      <c r="CR188" s="356"/>
      <c r="CS188" s="356"/>
      <c r="CT188" s="356"/>
      <c r="CU188" s="356"/>
      <c r="CV188" s="357"/>
      <c r="CW188" s="355"/>
      <c r="CX188" s="355"/>
      <c r="CY188" s="358"/>
      <c r="CZ188" s="356"/>
      <c r="DA188" s="356"/>
      <c r="DB188" s="356"/>
      <c r="DC188" s="356"/>
      <c r="DD188" s="356"/>
      <c r="DE188" s="356"/>
      <c r="DF188" s="356"/>
      <c r="DG188" s="356"/>
      <c r="DH188" s="357"/>
      <c r="DI188" s="352"/>
      <c r="DJ188" s="352"/>
      <c r="DK188" s="393"/>
      <c r="DL188" s="393"/>
      <c r="DM188" s="393"/>
      <c r="DN188" s="393"/>
      <c r="DO188" s="393"/>
      <c r="DP188" s="393"/>
      <c r="DQ188" s="392"/>
      <c r="DR188" s="358"/>
      <c r="DS188" s="356"/>
      <c r="DT188" s="356"/>
      <c r="DU188" s="356"/>
      <c r="DV188" s="357"/>
      <c r="DW188" s="423"/>
      <c r="DX188" s="358"/>
      <c r="DY188" s="356"/>
      <c r="DZ188" s="356"/>
      <c r="EA188" s="356"/>
      <c r="EB188" s="357"/>
      <c r="EC188" s="423"/>
      <c r="ED188" s="424"/>
    </row>
    <row r="189" spans="2:134" ht="12.6" customHeight="1" x14ac:dyDescent="0.25">
      <c r="B189" s="433">
        <f t="shared" ref="B189" si="3608">B186+1</f>
        <v>61</v>
      </c>
      <c r="C189" s="428"/>
      <c r="D189" s="428"/>
      <c r="E189" s="428"/>
      <c r="F189" s="457" t="s">
        <v>212</v>
      </c>
      <c r="G189" s="449"/>
      <c r="H189" s="474" t="str">
        <f t="shared" ref="H189" si="3609">IF($F189="3e)  Skoršia transpozícia  - zavedenie transpozície pred termínom ktorý určuje smernica EÚ. "," ","")</f>
        <v/>
      </c>
      <c r="I189" s="474" t="str">
        <f t="shared" ref="I189" si="3610">IF($F189="3e)  Skoršia transpozícia  - zavedenie transpozície pred termínom ktorý určuje smernica EÚ. ",$H189,"NA")</f>
        <v>NA</v>
      </c>
      <c r="J189" s="491">
        <f>IF(I189&gt;12,1,I189/12)</f>
        <v>1</v>
      </c>
      <c r="K189" s="457"/>
      <c r="L189" s="413"/>
      <c r="M189" s="456">
        <f>IF(L189="N",0,L189)</f>
        <v>0</v>
      </c>
      <c r="N189" s="413" t="s">
        <v>212</v>
      </c>
      <c r="O189" s="413"/>
      <c r="P189" s="413"/>
      <c r="Q189" s="391" t="s">
        <v>36</v>
      </c>
      <c r="R189" s="386">
        <f>VLOOKUP(Q189,vstupy!$B$3:$C$15,2,FALSE)</f>
        <v>0</v>
      </c>
      <c r="S189" s="413"/>
      <c r="T189" s="416"/>
      <c r="U189" s="391" t="s">
        <v>36</v>
      </c>
      <c r="V189" s="386">
        <f>VLOOKUP(U189,vstupy!$B$3:$C$15,2,FALSE)</f>
        <v>0</v>
      </c>
      <c r="W189" s="413"/>
      <c r="X189" s="174" t="s">
        <v>157</v>
      </c>
      <c r="Y189" s="188" t="s">
        <v>152</v>
      </c>
      <c r="Z189" s="185">
        <f>VLOOKUP($X189,vstupy!$B$18:$F$31,MATCH($Y189,vstupy!$B$17:$F$17,0),0)</f>
        <v>0</v>
      </c>
      <c r="AA189" s="121" t="s">
        <v>158</v>
      </c>
      <c r="AB189" s="185">
        <f>VLOOKUP($AA189,vstupy!$B$34:$C$36,2,FALSE)</f>
        <v>0</v>
      </c>
      <c r="AC189" s="185">
        <f t="shared" si="3150"/>
        <v>0</v>
      </c>
      <c r="AD189" s="465" t="s">
        <v>36</v>
      </c>
      <c r="AE189" s="434">
        <f>VLOOKUP(AD189,vstupy!$B$3:$C$15,2,FALSE)</f>
        <v>0</v>
      </c>
      <c r="AF189" s="437" t="str">
        <f>IFERROR(IF(M189=0,"N",O189/L189*J189),0)</f>
        <v>N</v>
      </c>
      <c r="AG189" s="382">
        <f>O189*J189</f>
        <v>0</v>
      </c>
      <c r="AH189" s="394">
        <f t="shared" ref="AH189" si="3611">P189*R189*J189</f>
        <v>0</v>
      </c>
      <c r="AI189" s="381">
        <f t="shared" ref="AI189" si="3612">IFERROR(AH189*M189,0)</f>
        <v>0</v>
      </c>
      <c r="AJ189" s="394" t="str">
        <f t="shared" ref="AJ189" si="3613">IFERROR(IF(M189=0,"N",S189/L189*J189),0)</f>
        <v>N</v>
      </c>
      <c r="AK189" s="382">
        <f t="shared" ref="AK189" si="3614">S189*J189</f>
        <v>0</v>
      </c>
      <c r="AL189" s="382">
        <f>T189*V189*J189</f>
        <v>0</v>
      </c>
      <c r="AM189" s="387">
        <f t="shared" ref="AM189" si="3615">IFERROR(AL189*M189,0)</f>
        <v>0</v>
      </c>
      <c r="AN189" s="381">
        <f t="shared" ref="AN189" si="3616">IF(W189&gt;0,IF(AE189&gt;0,($G$5/160)*(W189/60)*AE189*J189,0),IF(AE189&gt;0,($G$5/160)*((AC189+AC190+AC191)/60)*AE189*J189,0))</f>
        <v>0</v>
      </c>
      <c r="AO189" s="384">
        <f>IFERROR(AN189*M189,0)</f>
        <v>0</v>
      </c>
      <c r="AP189" s="358">
        <f t="shared" ref="AP189" si="3617">IF($N189="In (zvyšuje náklady)",AF189,0)</f>
        <v>0</v>
      </c>
      <c r="AQ189" s="356">
        <f t="shared" ref="AQ189" si="3618">IF($N189="In (zvyšuje náklady)",AG189,0)</f>
        <v>0</v>
      </c>
      <c r="AR189" s="356">
        <f t="shared" ref="AR189" si="3619">IF($N189="In (zvyšuje náklady)",AH189,0)</f>
        <v>0</v>
      </c>
      <c r="AS189" s="356">
        <f t="shared" ref="AS189" si="3620">IF($N189="In (zvyšuje náklady)",AI189,0)</f>
        <v>0</v>
      </c>
      <c r="AT189" s="356">
        <f t="shared" ref="AT189" si="3621">IF($N189="In (zvyšuje náklady)",AJ189,0)</f>
        <v>0</v>
      </c>
      <c r="AU189" s="356">
        <f t="shared" ref="AU189" si="3622">IF($N189="In (zvyšuje náklady)",AK189,0)</f>
        <v>0</v>
      </c>
      <c r="AV189" s="356">
        <f t="shared" ref="AV189" si="3623">IF($N189="In (zvyšuje náklady)",AL189,0)</f>
        <v>0</v>
      </c>
      <c r="AW189" s="356">
        <f t="shared" ref="AW189" si="3624">IF($N189="In (zvyšuje náklady)",AM189,0)</f>
        <v>0</v>
      </c>
      <c r="AX189" s="356">
        <f t="shared" ref="AX189" si="3625">IF($N189="In (zvyšuje náklady)",AN189,0)</f>
        <v>0</v>
      </c>
      <c r="AY189" s="356">
        <f t="shared" ref="AY189" si="3626">IF($N189="In (zvyšuje náklady)",AO189,0)</f>
        <v>0</v>
      </c>
      <c r="AZ189" s="356" t="str">
        <f t="shared" ref="AZ189" si="3627">IF($N189="Out (znižuje náklady)",AF189,"0")</f>
        <v>0</v>
      </c>
      <c r="BA189" s="356" t="str">
        <f t="shared" ref="BA189" si="3628">IF($N189="Out (znižuje náklady)",AG189,"0")</f>
        <v>0</v>
      </c>
      <c r="BB189" s="356" t="str">
        <f t="shared" ref="BB189" si="3629">IF($N189="Out (znižuje náklady)",AH189,"0")</f>
        <v>0</v>
      </c>
      <c r="BC189" s="356" t="str">
        <f t="shared" ref="BC189" si="3630">IF($N189="Out (znižuje náklady)",AI189,"0")</f>
        <v>0</v>
      </c>
      <c r="BD189" s="356" t="str">
        <f t="shared" ref="BD189" si="3631">IF($N189="Out (znižuje náklady)",AJ189,"0")</f>
        <v>0</v>
      </c>
      <c r="BE189" s="356" t="str">
        <f t="shared" ref="BE189" si="3632">IF($N189="Out (znižuje náklady)",AK189,"0")</f>
        <v>0</v>
      </c>
      <c r="BF189" s="356" t="str">
        <f t="shared" ref="BF189" si="3633">IF($N189="Out (znižuje náklady)",AL189,"0")</f>
        <v>0</v>
      </c>
      <c r="BG189" s="356" t="str">
        <f t="shared" ref="BG189" si="3634">IF($N189="Out (znižuje náklady)",AM189,"0")</f>
        <v>0</v>
      </c>
      <c r="BH189" s="356" t="str">
        <f t="shared" ref="BH189" si="3635">IF($N189="Out (znižuje náklady)",AN189,"0")</f>
        <v>0</v>
      </c>
      <c r="BI189" s="502" t="str">
        <f t="shared" ref="BI189" si="3636">IF($N189="Out (znižuje náklady)",AO189,"0")</f>
        <v>0</v>
      </c>
      <c r="BJ189" s="355">
        <f>IF(F189=vstupy!$B$47,0,1)</f>
        <v>1</v>
      </c>
      <c r="BK189" s="358">
        <f t="shared" ref="BK189" si="3637">$BJ189*AP189</f>
        <v>0</v>
      </c>
      <c r="BL189" s="356">
        <f t="shared" ref="BL189" si="3638">$BJ189*AQ189</f>
        <v>0</v>
      </c>
      <c r="BM189" s="356">
        <f t="shared" ref="BM189" si="3639">$BJ189*AR189</f>
        <v>0</v>
      </c>
      <c r="BN189" s="356">
        <f t="shared" ref="BN189" si="3640">$BJ189*AS189</f>
        <v>0</v>
      </c>
      <c r="BO189" s="356">
        <f t="shared" ref="BO189" si="3641">$BJ189*AT189</f>
        <v>0</v>
      </c>
      <c r="BP189" s="356">
        <f t="shared" ref="BP189" si="3642">$BJ189*AU189</f>
        <v>0</v>
      </c>
      <c r="BQ189" s="356">
        <f t="shared" ref="BQ189" si="3643">$BJ189*AV189</f>
        <v>0</v>
      </c>
      <c r="BR189" s="356">
        <f t="shared" ref="BR189" si="3644">$BJ189*AW189</f>
        <v>0</v>
      </c>
      <c r="BS189" s="356">
        <f t="shared" ref="BS189" si="3645">$BJ189*AX189</f>
        <v>0</v>
      </c>
      <c r="BT189" s="357">
        <f t="shared" ref="BT189" si="3646">$BJ189*AY189</f>
        <v>0</v>
      </c>
      <c r="BU189" s="358">
        <f t="shared" ref="BU189" si="3647">$BJ189*AZ189</f>
        <v>0</v>
      </c>
      <c r="BV189" s="356">
        <f t="shared" ref="BV189" si="3648">$BJ189*BA189</f>
        <v>0</v>
      </c>
      <c r="BW189" s="356">
        <f t="shared" ref="BW189" si="3649">$BJ189*BB189</f>
        <v>0</v>
      </c>
      <c r="BX189" s="356">
        <f t="shared" ref="BX189" si="3650">$BJ189*BC189</f>
        <v>0</v>
      </c>
      <c r="BY189" s="356">
        <f t="shared" ref="BY189" si="3651">$BJ189*BD189</f>
        <v>0</v>
      </c>
      <c r="BZ189" s="356">
        <f t="shared" ref="BZ189" si="3652">$BJ189*BE189</f>
        <v>0</v>
      </c>
      <c r="CA189" s="356">
        <f t="shared" ref="CA189" si="3653">$BJ189*BF189</f>
        <v>0</v>
      </c>
      <c r="CB189" s="356">
        <f t="shared" ref="CB189" si="3654">$BJ189*BG189</f>
        <v>0</v>
      </c>
      <c r="CC189" s="356">
        <f t="shared" ref="CC189" si="3655">$BJ189*BH189</f>
        <v>0</v>
      </c>
      <c r="CD189" s="357">
        <f t="shared" ref="CD189" si="3656">$BJ189*BI189</f>
        <v>0</v>
      </c>
      <c r="CE189" s="395">
        <f>IF(N189="Nemení sa",1,0)</f>
        <v>0</v>
      </c>
      <c r="CF189" s="358">
        <f>AG189*$CE189</f>
        <v>0</v>
      </c>
      <c r="CG189" s="356">
        <f>AI189*$CE189</f>
        <v>0</v>
      </c>
      <c r="CH189" s="356">
        <f>AK189*$CE189</f>
        <v>0</v>
      </c>
      <c r="CI189" s="356">
        <f>AM189*$CE189</f>
        <v>0</v>
      </c>
      <c r="CJ189" s="357">
        <f>AO189*$CE189</f>
        <v>0</v>
      </c>
      <c r="CK189" s="396">
        <f t="shared" ref="CK189" si="3657">SUM(CF189:CJ191)</f>
        <v>0</v>
      </c>
      <c r="CL189" s="397">
        <f>IF(F189=vstupy!B$42,"1",0)</f>
        <v>0</v>
      </c>
      <c r="CM189" s="358">
        <f t="shared" ref="CM189" si="3658">IF($CL189="1",AP189,0)</f>
        <v>0</v>
      </c>
      <c r="CN189" s="356">
        <f t="shared" ref="CN189" si="3659">IF($CL189="1",AQ189,0)</f>
        <v>0</v>
      </c>
      <c r="CO189" s="356">
        <f t="shared" ref="CO189" si="3660">IF($CL189="1",AR189,0)</f>
        <v>0</v>
      </c>
      <c r="CP189" s="356">
        <f t="shared" ref="CP189" si="3661">IF($CL189="1",AS189,0)</f>
        <v>0</v>
      </c>
      <c r="CQ189" s="356">
        <f t="shared" ref="CQ189" si="3662">IF($CL189="1",AT189,0)</f>
        <v>0</v>
      </c>
      <c r="CR189" s="356">
        <f t="shared" ref="CR189" si="3663">IF($CL189="1",AU189,0)</f>
        <v>0</v>
      </c>
      <c r="CS189" s="356">
        <f t="shared" ref="CS189" si="3664">IF($CL189="1",AV189,0)</f>
        <v>0</v>
      </c>
      <c r="CT189" s="356">
        <f t="shared" ref="CT189" si="3665">IF($CL189="1",AW189,0)</f>
        <v>0</v>
      </c>
      <c r="CU189" s="356">
        <f t="shared" ref="CU189" si="3666">IF($CL189="1",AX189,0)</f>
        <v>0</v>
      </c>
      <c r="CV189" s="357">
        <f t="shared" ref="CV189" si="3667">IF($CL189="1",AY189,0)</f>
        <v>0</v>
      </c>
      <c r="CW189" s="355">
        <f>CP189+CT189+CV189</f>
        <v>0</v>
      </c>
      <c r="CX189" s="355">
        <f t="shared" ref="CX189" si="3668">CN189+CR189</f>
        <v>0</v>
      </c>
      <c r="CY189" s="358">
        <f t="shared" ref="CY189" si="3669">IF($CL189="1",AZ189,0)</f>
        <v>0</v>
      </c>
      <c r="CZ189" s="356">
        <f t="shared" ref="CZ189" si="3670">IF($CL189="1",BA189,0)</f>
        <v>0</v>
      </c>
      <c r="DA189" s="356">
        <f t="shared" ref="DA189" si="3671">IF($CL189="1",BB189,0)</f>
        <v>0</v>
      </c>
      <c r="DB189" s="356">
        <f t="shared" ref="DB189" si="3672">IF($CL189="1",BC189,0)</f>
        <v>0</v>
      </c>
      <c r="DC189" s="356">
        <f t="shared" ref="DC189" si="3673">IF($CL189="1",BD189,0)</f>
        <v>0</v>
      </c>
      <c r="DD189" s="356">
        <f t="shared" ref="DD189" si="3674">IF($CL189="1",BE189,0)</f>
        <v>0</v>
      </c>
      <c r="DE189" s="356">
        <f t="shared" ref="DE189" si="3675">IF($CL189="1",BF189,0)</f>
        <v>0</v>
      </c>
      <c r="DF189" s="356">
        <f t="shared" ref="DF189" si="3676">IF($CL189="1",BG189,0)</f>
        <v>0</v>
      </c>
      <c r="DG189" s="356">
        <f t="shared" ref="DG189" si="3677">IF($CL189="1",BH189,0)</f>
        <v>0</v>
      </c>
      <c r="DH189" s="357">
        <f t="shared" ref="DH189" si="3678">IF($CL189="1",BI189,0)</f>
        <v>0</v>
      </c>
      <c r="DI189" s="352">
        <f>DB189+DF189+DH189</f>
        <v>0</v>
      </c>
      <c r="DJ189" s="352">
        <f t="shared" ref="DJ189" si="3679">CZ189+DD189</f>
        <v>0</v>
      </c>
      <c r="DK189" s="393">
        <f>IF(CE189=0,1,0)</f>
        <v>1</v>
      </c>
      <c r="DL189" s="393">
        <f>IFERROR(IF($AF189="N",AH189+AJ189+AL189+AN189,AF189+AH189+AJ189+AL189+AN189),0)*$DK189</f>
        <v>0</v>
      </c>
      <c r="DM189" s="393">
        <f>(AG189+AI189+AK189+AM189+AO189)*$DK189</f>
        <v>0</v>
      </c>
      <c r="DN189" s="393">
        <f>AS189+AW189+AY189-CW189</f>
        <v>0</v>
      </c>
      <c r="DO189" s="393">
        <f>BC189+BG189+BI189-DI189</f>
        <v>0</v>
      </c>
      <c r="DP189" s="393">
        <f>DN189+DO189</f>
        <v>0</v>
      </c>
      <c r="DQ189" s="392" t="str">
        <f>IF(OR(F189=vstupy!B$40,F189=vstupy!B$41,F189=vstupy!B$42,),"0","1")</f>
        <v>0</v>
      </c>
      <c r="DR189" s="358">
        <f>IF($DQ189="1",AQ189,"0")+CF189</f>
        <v>0</v>
      </c>
      <c r="DS189" s="356">
        <f>IF($DQ189="1",AS189,"0")+CG189</f>
        <v>0</v>
      </c>
      <c r="DT189" s="356">
        <f>IF($DQ189="1",AU189,"0")+CH189</f>
        <v>0</v>
      </c>
      <c r="DU189" s="356">
        <f>IF($DQ189="1",AW189,"0")+CI189</f>
        <v>0</v>
      </c>
      <c r="DV189" s="357">
        <f>IF($DQ189="1",AY189,"0")+CJ189</f>
        <v>0</v>
      </c>
      <c r="DW189" s="423">
        <f t="shared" ref="DW189" si="3680">SUM(DR189:DV191)</f>
        <v>0</v>
      </c>
      <c r="DX189" s="358" t="str">
        <f t="shared" ref="DX189" si="3681">IF($DQ189="1",BA189,"0")</f>
        <v>0</v>
      </c>
      <c r="DY189" s="356" t="str">
        <f t="shared" ref="DY189" si="3682">IF($DQ189="1",BC189,"0")</f>
        <v>0</v>
      </c>
      <c r="DZ189" s="356" t="str">
        <f t="shared" ref="DZ189" si="3683">IF($DQ189="1",BE189,"0")</f>
        <v>0</v>
      </c>
      <c r="EA189" s="356" t="str">
        <f>IF($DQ189="1",BG189,"0")</f>
        <v>0</v>
      </c>
      <c r="EB189" s="357" t="str">
        <f>IF($DQ189="1",BI189,"0")</f>
        <v>0</v>
      </c>
      <c r="EC189" s="423">
        <f t="shared" ref="EC189" si="3684">SUM(DX189:EB191)</f>
        <v>0</v>
      </c>
      <c r="ED189" s="424">
        <f>EC189+DW189</f>
        <v>0</v>
      </c>
    </row>
    <row r="190" spans="2:134" ht="12.6" customHeight="1" x14ac:dyDescent="0.25">
      <c r="B190" s="433"/>
      <c r="C190" s="428"/>
      <c r="D190" s="428"/>
      <c r="E190" s="428"/>
      <c r="F190" s="458"/>
      <c r="G190" s="449"/>
      <c r="H190" s="475"/>
      <c r="I190" s="475"/>
      <c r="J190" s="492"/>
      <c r="K190" s="458"/>
      <c r="L190" s="413"/>
      <c r="M190" s="456"/>
      <c r="N190" s="413"/>
      <c r="O190" s="413"/>
      <c r="P190" s="413"/>
      <c r="Q190" s="391"/>
      <c r="R190" s="386"/>
      <c r="S190" s="413"/>
      <c r="T190" s="416"/>
      <c r="U190" s="391"/>
      <c r="V190" s="386"/>
      <c r="W190" s="413"/>
      <c r="X190" s="174" t="s">
        <v>157</v>
      </c>
      <c r="Y190" s="188" t="s">
        <v>152</v>
      </c>
      <c r="Z190" s="185">
        <f>VLOOKUP($X190,vstupy!$B$18:$F$31,MATCH($Y190,vstupy!$B$17:$F$17,0),0)</f>
        <v>0</v>
      </c>
      <c r="AA190" s="121" t="s">
        <v>158</v>
      </c>
      <c r="AB190" s="185">
        <f>VLOOKUP($AA190,vstupy!$B$34:$C$36,2,FALSE)</f>
        <v>0</v>
      </c>
      <c r="AC190" s="185">
        <f t="shared" si="3150"/>
        <v>0</v>
      </c>
      <c r="AD190" s="466"/>
      <c r="AE190" s="435"/>
      <c r="AF190" s="358"/>
      <c r="AG190" s="382"/>
      <c r="AH190" s="382"/>
      <c r="AI190" s="382"/>
      <c r="AJ190" s="382"/>
      <c r="AK190" s="382"/>
      <c r="AL190" s="382"/>
      <c r="AM190" s="389"/>
      <c r="AN190" s="382"/>
      <c r="AO190" s="384"/>
      <c r="AP190" s="358"/>
      <c r="AQ190" s="356"/>
      <c r="AR190" s="356"/>
      <c r="AS190" s="356"/>
      <c r="AT190" s="356"/>
      <c r="AU190" s="356"/>
      <c r="AV190" s="356"/>
      <c r="AW190" s="356"/>
      <c r="AX190" s="356"/>
      <c r="AY190" s="356"/>
      <c r="AZ190" s="356"/>
      <c r="BA190" s="356"/>
      <c r="BB190" s="356"/>
      <c r="BC190" s="356"/>
      <c r="BD190" s="356"/>
      <c r="BE190" s="356"/>
      <c r="BF190" s="356"/>
      <c r="BG190" s="356"/>
      <c r="BH190" s="356"/>
      <c r="BI190" s="502"/>
      <c r="BJ190" s="355"/>
      <c r="BK190" s="358"/>
      <c r="BL190" s="356"/>
      <c r="BM190" s="356"/>
      <c r="BN190" s="356"/>
      <c r="BO190" s="356"/>
      <c r="BP190" s="356"/>
      <c r="BQ190" s="356"/>
      <c r="BR190" s="356"/>
      <c r="BS190" s="356"/>
      <c r="BT190" s="357"/>
      <c r="BU190" s="358"/>
      <c r="BV190" s="356"/>
      <c r="BW190" s="356"/>
      <c r="BX190" s="356"/>
      <c r="BY190" s="356"/>
      <c r="BZ190" s="356"/>
      <c r="CA190" s="356"/>
      <c r="CB190" s="356"/>
      <c r="CC190" s="356"/>
      <c r="CD190" s="357"/>
      <c r="CE190" s="395"/>
      <c r="CF190" s="358"/>
      <c r="CG190" s="356"/>
      <c r="CH190" s="356"/>
      <c r="CI190" s="356"/>
      <c r="CJ190" s="357"/>
      <c r="CK190" s="396"/>
      <c r="CL190" s="398"/>
      <c r="CM190" s="358"/>
      <c r="CN190" s="356"/>
      <c r="CO190" s="356"/>
      <c r="CP190" s="356"/>
      <c r="CQ190" s="356"/>
      <c r="CR190" s="356"/>
      <c r="CS190" s="356"/>
      <c r="CT190" s="356"/>
      <c r="CU190" s="356"/>
      <c r="CV190" s="357"/>
      <c r="CW190" s="355"/>
      <c r="CX190" s="355"/>
      <c r="CY190" s="358"/>
      <c r="CZ190" s="356"/>
      <c r="DA190" s="356"/>
      <c r="DB190" s="356"/>
      <c r="DC190" s="356"/>
      <c r="DD190" s="356"/>
      <c r="DE190" s="356"/>
      <c r="DF190" s="356"/>
      <c r="DG190" s="356"/>
      <c r="DH190" s="357"/>
      <c r="DI190" s="352"/>
      <c r="DJ190" s="352"/>
      <c r="DK190" s="393"/>
      <c r="DL190" s="393"/>
      <c r="DM190" s="393"/>
      <c r="DN190" s="393"/>
      <c r="DO190" s="393"/>
      <c r="DP190" s="393"/>
      <c r="DQ190" s="392"/>
      <c r="DR190" s="358"/>
      <c r="DS190" s="356"/>
      <c r="DT190" s="356"/>
      <c r="DU190" s="356"/>
      <c r="DV190" s="357"/>
      <c r="DW190" s="423"/>
      <c r="DX190" s="358"/>
      <c r="DY190" s="356"/>
      <c r="DZ190" s="356"/>
      <c r="EA190" s="356"/>
      <c r="EB190" s="357"/>
      <c r="EC190" s="423"/>
      <c r="ED190" s="424"/>
    </row>
    <row r="191" spans="2:134" ht="12.6" customHeight="1" x14ac:dyDescent="0.25">
      <c r="B191" s="433"/>
      <c r="C191" s="428"/>
      <c r="D191" s="428"/>
      <c r="E191" s="428"/>
      <c r="F191" s="459"/>
      <c r="G191" s="449"/>
      <c r="H191" s="476"/>
      <c r="I191" s="476"/>
      <c r="J191" s="493"/>
      <c r="K191" s="459"/>
      <c r="L191" s="413"/>
      <c r="M191" s="456"/>
      <c r="N191" s="413"/>
      <c r="O191" s="413"/>
      <c r="P191" s="413"/>
      <c r="Q191" s="391"/>
      <c r="R191" s="386"/>
      <c r="S191" s="413"/>
      <c r="T191" s="416"/>
      <c r="U191" s="391"/>
      <c r="V191" s="386"/>
      <c r="W191" s="413"/>
      <c r="X191" s="174" t="s">
        <v>157</v>
      </c>
      <c r="Y191" s="188" t="s">
        <v>152</v>
      </c>
      <c r="Z191" s="185">
        <f>VLOOKUP($X191,vstupy!$B$18:$F$31,MATCH($Y191,vstupy!$B$17:$F$17,0),0)</f>
        <v>0</v>
      </c>
      <c r="AA191" s="121" t="s">
        <v>158</v>
      </c>
      <c r="AB191" s="185">
        <f>VLOOKUP($AA191,vstupy!$B$34:$C$36,2,FALSE)</f>
        <v>0</v>
      </c>
      <c r="AC191" s="185">
        <f t="shared" si="3150"/>
        <v>0</v>
      </c>
      <c r="AD191" s="467"/>
      <c r="AE191" s="436"/>
      <c r="AF191" s="358"/>
      <c r="AG191" s="382"/>
      <c r="AH191" s="382"/>
      <c r="AI191" s="382"/>
      <c r="AJ191" s="382"/>
      <c r="AK191" s="382"/>
      <c r="AL191" s="382"/>
      <c r="AM191" s="381"/>
      <c r="AN191" s="382"/>
      <c r="AO191" s="384"/>
      <c r="AP191" s="358"/>
      <c r="AQ191" s="356"/>
      <c r="AR191" s="356"/>
      <c r="AS191" s="356"/>
      <c r="AT191" s="356"/>
      <c r="AU191" s="356"/>
      <c r="AV191" s="356"/>
      <c r="AW191" s="356"/>
      <c r="AX191" s="356"/>
      <c r="AY191" s="356"/>
      <c r="AZ191" s="356"/>
      <c r="BA191" s="356"/>
      <c r="BB191" s="356"/>
      <c r="BC191" s="356"/>
      <c r="BD191" s="356"/>
      <c r="BE191" s="356"/>
      <c r="BF191" s="356"/>
      <c r="BG191" s="356"/>
      <c r="BH191" s="356"/>
      <c r="BI191" s="502"/>
      <c r="BJ191" s="355"/>
      <c r="BK191" s="358"/>
      <c r="BL191" s="356"/>
      <c r="BM191" s="356"/>
      <c r="BN191" s="356"/>
      <c r="BO191" s="356"/>
      <c r="BP191" s="356"/>
      <c r="BQ191" s="356"/>
      <c r="BR191" s="356"/>
      <c r="BS191" s="356"/>
      <c r="BT191" s="357"/>
      <c r="BU191" s="358"/>
      <c r="BV191" s="356"/>
      <c r="BW191" s="356"/>
      <c r="BX191" s="356"/>
      <c r="BY191" s="356"/>
      <c r="BZ191" s="356"/>
      <c r="CA191" s="356"/>
      <c r="CB191" s="356"/>
      <c r="CC191" s="356"/>
      <c r="CD191" s="357"/>
      <c r="CE191" s="395"/>
      <c r="CF191" s="358"/>
      <c r="CG191" s="356"/>
      <c r="CH191" s="356"/>
      <c r="CI191" s="356"/>
      <c r="CJ191" s="357"/>
      <c r="CK191" s="396"/>
      <c r="CL191" s="399"/>
      <c r="CM191" s="358"/>
      <c r="CN191" s="356"/>
      <c r="CO191" s="356"/>
      <c r="CP191" s="356"/>
      <c r="CQ191" s="356"/>
      <c r="CR191" s="356"/>
      <c r="CS191" s="356"/>
      <c r="CT191" s="356"/>
      <c r="CU191" s="356"/>
      <c r="CV191" s="357"/>
      <c r="CW191" s="355"/>
      <c r="CX191" s="355"/>
      <c r="CY191" s="358"/>
      <c r="CZ191" s="356"/>
      <c r="DA191" s="356"/>
      <c r="DB191" s="356"/>
      <c r="DC191" s="356"/>
      <c r="DD191" s="356"/>
      <c r="DE191" s="356"/>
      <c r="DF191" s="356"/>
      <c r="DG191" s="356"/>
      <c r="DH191" s="357"/>
      <c r="DI191" s="352"/>
      <c r="DJ191" s="352"/>
      <c r="DK191" s="393"/>
      <c r="DL191" s="393"/>
      <c r="DM191" s="393"/>
      <c r="DN191" s="393"/>
      <c r="DO191" s="393"/>
      <c r="DP191" s="393"/>
      <c r="DQ191" s="392"/>
      <c r="DR191" s="358"/>
      <c r="DS191" s="356"/>
      <c r="DT191" s="356"/>
      <c r="DU191" s="356"/>
      <c r="DV191" s="357"/>
      <c r="DW191" s="423"/>
      <c r="DX191" s="358"/>
      <c r="DY191" s="356"/>
      <c r="DZ191" s="356"/>
      <c r="EA191" s="356"/>
      <c r="EB191" s="357"/>
      <c r="EC191" s="423"/>
      <c r="ED191" s="424"/>
    </row>
    <row r="192" spans="2:134" ht="12.6" customHeight="1" x14ac:dyDescent="0.25">
      <c r="B192" s="432">
        <f t="shared" ref="B192" si="3685">B189+1</f>
        <v>62</v>
      </c>
      <c r="C192" s="429"/>
      <c r="D192" s="429"/>
      <c r="E192" s="429"/>
      <c r="F192" s="445" t="s">
        <v>212</v>
      </c>
      <c r="G192" s="450"/>
      <c r="H192" s="462" t="str">
        <f t="shared" ref="H192" si="3686">IF($F192="3e)  Skoršia transpozícia  - zavedenie transpozície pred termínom ktorý určuje smernica EÚ. "," ","")</f>
        <v/>
      </c>
      <c r="I192" s="462" t="str">
        <f t="shared" ref="I192" si="3687">IF($F192="3e)  Skoršia transpozícia  - zavedenie transpozície pred termínom ktorý určuje smernica EÚ. ",$H192,"NA")</f>
        <v>NA</v>
      </c>
      <c r="J192" s="494">
        <f>IF(I192&gt;12,1,I192/12)</f>
        <v>1</v>
      </c>
      <c r="K192" s="445"/>
      <c r="L192" s="414"/>
      <c r="M192" s="455">
        <f>IF(L192="N",0,L192)</f>
        <v>0</v>
      </c>
      <c r="N192" s="414" t="s">
        <v>212</v>
      </c>
      <c r="O192" s="414"/>
      <c r="P192" s="414"/>
      <c r="Q192" s="390" t="s">
        <v>36</v>
      </c>
      <c r="R192" s="385">
        <f>VLOOKUP(Q192,vstupy!$B$3:$C$15,2,FALSE)</f>
        <v>0</v>
      </c>
      <c r="S192" s="414"/>
      <c r="T192" s="415"/>
      <c r="U192" s="390" t="s">
        <v>36</v>
      </c>
      <c r="V192" s="385">
        <f>VLOOKUP(U192,vstupy!$B$3:$C$15,2,FALSE)</f>
        <v>0</v>
      </c>
      <c r="W192" s="414"/>
      <c r="X192" s="292" t="s">
        <v>157</v>
      </c>
      <c r="Y192" s="293" t="s">
        <v>152</v>
      </c>
      <c r="Z192" s="294">
        <f>VLOOKUP($X192,vstupy!$B$18:$F$31,MATCH($Y192,vstupy!$B$17:$F$17,0),0)</f>
        <v>0</v>
      </c>
      <c r="AA192" s="295" t="s">
        <v>158</v>
      </c>
      <c r="AB192" s="294">
        <f>VLOOKUP($AA192,vstupy!$B$34:$C$36,2,FALSE)</f>
        <v>0</v>
      </c>
      <c r="AC192" s="294">
        <f t="shared" si="3150"/>
        <v>0</v>
      </c>
      <c r="AD192" s="440" t="s">
        <v>36</v>
      </c>
      <c r="AE192" s="434">
        <f>VLOOKUP(AD192,vstupy!$B$3:$C$15,2,FALSE)</f>
        <v>0</v>
      </c>
      <c r="AF192" s="437" t="str">
        <f>IFERROR(IF(M192=0,"N",O192/L192*J192),0)</f>
        <v>N</v>
      </c>
      <c r="AG192" s="382">
        <f>O192*J192</f>
        <v>0</v>
      </c>
      <c r="AH192" s="394">
        <f t="shared" ref="AH192" si="3688">P192*R192*J192</f>
        <v>0</v>
      </c>
      <c r="AI192" s="381">
        <f t="shared" ref="AI192" si="3689">IFERROR(AH192*M192,0)</f>
        <v>0</v>
      </c>
      <c r="AJ192" s="394" t="str">
        <f t="shared" ref="AJ192" si="3690">IFERROR(IF(M192=0,"N",S192/L192*J192),0)</f>
        <v>N</v>
      </c>
      <c r="AK192" s="382">
        <f t="shared" ref="AK192" si="3691">S192*J192</f>
        <v>0</v>
      </c>
      <c r="AL192" s="382">
        <f>T192*V192*J192</f>
        <v>0</v>
      </c>
      <c r="AM192" s="387">
        <f t="shared" ref="AM192" si="3692">IFERROR(AL192*M192,0)</f>
        <v>0</v>
      </c>
      <c r="AN192" s="381">
        <f t="shared" ref="AN192" si="3693">IF(W192&gt;0,IF(AE192&gt;0,($G$5/160)*(W192/60)*AE192*J192,0),IF(AE192&gt;0,($G$5/160)*((AC192+AC193+AC194)/60)*AE192*J192,0))</f>
        <v>0</v>
      </c>
      <c r="AO192" s="384">
        <f>IFERROR(AN192*M192,0)</f>
        <v>0</v>
      </c>
      <c r="AP192" s="358">
        <f t="shared" ref="AP192" si="3694">IF($N192="In (zvyšuje náklady)",AF192,0)</f>
        <v>0</v>
      </c>
      <c r="AQ192" s="356">
        <f t="shared" ref="AQ192" si="3695">IF($N192="In (zvyšuje náklady)",AG192,0)</f>
        <v>0</v>
      </c>
      <c r="AR192" s="356">
        <f t="shared" ref="AR192" si="3696">IF($N192="In (zvyšuje náklady)",AH192,0)</f>
        <v>0</v>
      </c>
      <c r="AS192" s="356">
        <f t="shared" ref="AS192" si="3697">IF($N192="In (zvyšuje náklady)",AI192,0)</f>
        <v>0</v>
      </c>
      <c r="AT192" s="356">
        <f t="shared" ref="AT192" si="3698">IF($N192="In (zvyšuje náklady)",AJ192,0)</f>
        <v>0</v>
      </c>
      <c r="AU192" s="356">
        <f t="shared" ref="AU192" si="3699">IF($N192="In (zvyšuje náklady)",AK192,0)</f>
        <v>0</v>
      </c>
      <c r="AV192" s="356">
        <f t="shared" ref="AV192" si="3700">IF($N192="In (zvyšuje náklady)",AL192,0)</f>
        <v>0</v>
      </c>
      <c r="AW192" s="356">
        <f t="shared" ref="AW192" si="3701">IF($N192="In (zvyšuje náklady)",AM192,0)</f>
        <v>0</v>
      </c>
      <c r="AX192" s="356">
        <f t="shared" ref="AX192" si="3702">IF($N192="In (zvyšuje náklady)",AN192,0)</f>
        <v>0</v>
      </c>
      <c r="AY192" s="356">
        <f t="shared" ref="AY192" si="3703">IF($N192="In (zvyšuje náklady)",AO192,0)</f>
        <v>0</v>
      </c>
      <c r="AZ192" s="356" t="str">
        <f t="shared" ref="AZ192" si="3704">IF($N192="Out (znižuje náklady)",AF192,"0")</f>
        <v>0</v>
      </c>
      <c r="BA192" s="356" t="str">
        <f t="shared" ref="BA192" si="3705">IF($N192="Out (znižuje náklady)",AG192,"0")</f>
        <v>0</v>
      </c>
      <c r="BB192" s="356" t="str">
        <f t="shared" ref="BB192" si="3706">IF($N192="Out (znižuje náklady)",AH192,"0")</f>
        <v>0</v>
      </c>
      <c r="BC192" s="356" t="str">
        <f t="shared" ref="BC192" si="3707">IF($N192="Out (znižuje náklady)",AI192,"0")</f>
        <v>0</v>
      </c>
      <c r="BD192" s="356" t="str">
        <f t="shared" ref="BD192" si="3708">IF($N192="Out (znižuje náklady)",AJ192,"0")</f>
        <v>0</v>
      </c>
      <c r="BE192" s="356" t="str">
        <f t="shared" ref="BE192" si="3709">IF($N192="Out (znižuje náklady)",AK192,"0")</f>
        <v>0</v>
      </c>
      <c r="BF192" s="356" t="str">
        <f t="shared" ref="BF192" si="3710">IF($N192="Out (znižuje náklady)",AL192,"0")</f>
        <v>0</v>
      </c>
      <c r="BG192" s="356" t="str">
        <f t="shared" ref="BG192" si="3711">IF($N192="Out (znižuje náklady)",AM192,"0")</f>
        <v>0</v>
      </c>
      <c r="BH192" s="356" t="str">
        <f t="shared" ref="BH192" si="3712">IF($N192="Out (znižuje náklady)",AN192,"0")</f>
        <v>0</v>
      </c>
      <c r="BI192" s="502" t="str">
        <f t="shared" ref="BI192" si="3713">IF($N192="Out (znižuje náklady)",AO192,"0")</f>
        <v>0</v>
      </c>
      <c r="BJ192" s="355">
        <f>IF(F192=vstupy!$B$47,0,1)</f>
        <v>1</v>
      </c>
      <c r="BK192" s="358">
        <f t="shared" ref="BK192" si="3714">$BJ192*AP192</f>
        <v>0</v>
      </c>
      <c r="BL192" s="356">
        <f t="shared" ref="BL192" si="3715">$BJ192*AQ192</f>
        <v>0</v>
      </c>
      <c r="BM192" s="356">
        <f t="shared" ref="BM192" si="3716">$BJ192*AR192</f>
        <v>0</v>
      </c>
      <c r="BN192" s="356">
        <f t="shared" ref="BN192" si="3717">$BJ192*AS192</f>
        <v>0</v>
      </c>
      <c r="BO192" s="356">
        <f t="shared" ref="BO192" si="3718">$BJ192*AT192</f>
        <v>0</v>
      </c>
      <c r="BP192" s="356">
        <f t="shared" ref="BP192" si="3719">$BJ192*AU192</f>
        <v>0</v>
      </c>
      <c r="BQ192" s="356">
        <f t="shared" ref="BQ192" si="3720">$BJ192*AV192</f>
        <v>0</v>
      </c>
      <c r="BR192" s="356">
        <f t="shared" ref="BR192" si="3721">$BJ192*AW192</f>
        <v>0</v>
      </c>
      <c r="BS192" s="356">
        <f t="shared" ref="BS192" si="3722">$BJ192*AX192</f>
        <v>0</v>
      </c>
      <c r="BT192" s="357">
        <f t="shared" ref="BT192" si="3723">$BJ192*AY192</f>
        <v>0</v>
      </c>
      <c r="BU192" s="358">
        <f t="shared" ref="BU192" si="3724">$BJ192*AZ192</f>
        <v>0</v>
      </c>
      <c r="BV192" s="356">
        <f t="shared" ref="BV192" si="3725">$BJ192*BA192</f>
        <v>0</v>
      </c>
      <c r="BW192" s="356">
        <f t="shared" ref="BW192" si="3726">$BJ192*BB192</f>
        <v>0</v>
      </c>
      <c r="BX192" s="356">
        <f t="shared" ref="BX192" si="3727">$BJ192*BC192</f>
        <v>0</v>
      </c>
      <c r="BY192" s="356">
        <f t="shared" ref="BY192" si="3728">$BJ192*BD192</f>
        <v>0</v>
      </c>
      <c r="BZ192" s="356">
        <f t="shared" ref="BZ192" si="3729">$BJ192*BE192</f>
        <v>0</v>
      </c>
      <c r="CA192" s="356">
        <f t="shared" ref="CA192" si="3730">$BJ192*BF192</f>
        <v>0</v>
      </c>
      <c r="CB192" s="356">
        <f t="shared" ref="CB192" si="3731">$BJ192*BG192</f>
        <v>0</v>
      </c>
      <c r="CC192" s="356">
        <f t="shared" ref="CC192" si="3732">$BJ192*BH192</f>
        <v>0</v>
      </c>
      <c r="CD192" s="357">
        <f t="shared" ref="CD192" si="3733">$BJ192*BI192</f>
        <v>0</v>
      </c>
      <c r="CE192" s="395">
        <f>IF(N192="Nemení sa",1,0)</f>
        <v>0</v>
      </c>
      <c r="CF192" s="358">
        <f>AG192*$CE192</f>
        <v>0</v>
      </c>
      <c r="CG192" s="356">
        <f>AI192*$CE192</f>
        <v>0</v>
      </c>
      <c r="CH192" s="356">
        <f>AK192*$CE192</f>
        <v>0</v>
      </c>
      <c r="CI192" s="356">
        <f>AM192*$CE192</f>
        <v>0</v>
      </c>
      <c r="CJ192" s="357">
        <f>AO192*$CE192</f>
        <v>0</v>
      </c>
      <c r="CK192" s="396">
        <f t="shared" ref="CK192" si="3734">SUM(CF192:CJ194)</f>
        <v>0</v>
      </c>
      <c r="CL192" s="397">
        <f>IF(F192=vstupy!B$42,"1",0)</f>
        <v>0</v>
      </c>
      <c r="CM192" s="358">
        <f t="shared" ref="CM192" si="3735">IF($CL192="1",AP192,0)</f>
        <v>0</v>
      </c>
      <c r="CN192" s="356">
        <f t="shared" ref="CN192" si="3736">IF($CL192="1",AQ192,0)</f>
        <v>0</v>
      </c>
      <c r="CO192" s="356">
        <f t="shared" ref="CO192" si="3737">IF($CL192="1",AR192,0)</f>
        <v>0</v>
      </c>
      <c r="CP192" s="356">
        <f t="shared" ref="CP192" si="3738">IF($CL192="1",AS192,0)</f>
        <v>0</v>
      </c>
      <c r="CQ192" s="356">
        <f t="shared" ref="CQ192" si="3739">IF($CL192="1",AT192,0)</f>
        <v>0</v>
      </c>
      <c r="CR192" s="356">
        <f t="shared" ref="CR192" si="3740">IF($CL192="1",AU192,0)</f>
        <v>0</v>
      </c>
      <c r="CS192" s="356">
        <f t="shared" ref="CS192" si="3741">IF($CL192="1",AV192,0)</f>
        <v>0</v>
      </c>
      <c r="CT192" s="356">
        <f t="shared" ref="CT192" si="3742">IF($CL192="1",AW192,0)</f>
        <v>0</v>
      </c>
      <c r="CU192" s="356">
        <f t="shared" ref="CU192" si="3743">IF($CL192="1",AX192,0)</f>
        <v>0</v>
      </c>
      <c r="CV192" s="357">
        <f t="shared" ref="CV192" si="3744">IF($CL192="1",AY192,0)</f>
        <v>0</v>
      </c>
      <c r="CW192" s="355">
        <f>CP192+CT192+CV192</f>
        <v>0</v>
      </c>
      <c r="CX192" s="355">
        <f t="shared" ref="CX192" si="3745">CN192+CR192</f>
        <v>0</v>
      </c>
      <c r="CY192" s="358">
        <f t="shared" ref="CY192" si="3746">IF($CL192="1",AZ192,0)</f>
        <v>0</v>
      </c>
      <c r="CZ192" s="356">
        <f t="shared" ref="CZ192" si="3747">IF($CL192="1",BA192,0)</f>
        <v>0</v>
      </c>
      <c r="DA192" s="356">
        <f t="shared" ref="DA192" si="3748">IF($CL192="1",BB192,0)</f>
        <v>0</v>
      </c>
      <c r="DB192" s="356">
        <f t="shared" ref="DB192" si="3749">IF($CL192="1",BC192,0)</f>
        <v>0</v>
      </c>
      <c r="DC192" s="356">
        <f t="shared" ref="DC192" si="3750">IF($CL192="1",BD192,0)</f>
        <v>0</v>
      </c>
      <c r="DD192" s="356">
        <f t="shared" ref="DD192" si="3751">IF($CL192="1",BE192,0)</f>
        <v>0</v>
      </c>
      <c r="DE192" s="356">
        <f t="shared" ref="DE192" si="3752">IF($CL192="1",BF192,0)</f>
        <v>0</v>
      </c>
      <c r="DF192" s="356">
        <f t="shared" ref="DF192" si="3753">IF($CL192="1",BG192,0)</f>
        <v>0</v>
      </c>
      <c r="DG192" s="356">
        <f t="shared" ref="DG192" si="3754">IF($CL192="1",BH192,0)</f>
        <v>0</v>
      </c>
      <c r="DH192" s="357">
        <f t="shared" ref="DH192" si="3755">IF($CL192="1",BI192,0)</f>
        <v>0</v>
      </c>
      <c r="DI192" s="352">
        <f>DB192+DF192+DH192</f>
        <v>0</v>
      </c>
      <c r="DJ192" s="352">
        <f t="shared" ref="DJ192" si="3756">CZ192+DD192</f>
        <v>0</v>
      </c>
      <c r="DK192" s="393">
        <f>IF(CE192=0,1,0)</f>
        <v>1</v>
      </c>
      <c r="DL192" s="393">
        <f>IFERROR(IF($AF192="N",AH192+AJ192+AL192+AN192,AF192+AH192+AJ192+AL192+AN192),0)*$DK192</f>
        <v>0</v>
      </c>
      <c r="DM192" s="393">
        <f>(AG192+AI192+AK192+AM192+AO192)*$DK192</f>
        <v>0</v>
      </c>
      <c r="DN192" s="393">
        <f>AS192+AW192+AY192-CW192</f>
        <v>0</v>
      </c>
      <c r="DO192" s="393">
        <f>BC192+BG192+BI192-DI192</f>
        <v>0</v>
      </c>
      <c r="DP192" s="393">
        <f>DN192+DO192</f>
        <v>0</v>
      </c>
      <c r="DQ192" s="392" t="str">
        <f>IF(OR(F192=vstupy!B$40,F192=vstupy!B$41,F192=vstupy!B$42,),"0","1")</f>
        <v>0</v>
      </c>
      <c r="DR192" s="358">
        <f>IF($DQ192="1",AQ192,"0")+CF192</f>
        <v>0</v>
      </c>
      <c r="DS192" s="356">
        <f>IF($DQ192="1",AS192,"0")+CG192</f>
        <v>0</v>
      </c>
      <c r="DT192" s="356">
        <f>IF($DQ192="1",AU192,"0")+CH192</f>
        <v>0</v>
      </c>
      <c r="DU192" s="356">
        <f>IF($DQ192="1",AW192,"0")+CI192</f>
        <v>0</v>
      </c>
      <c r="DV192" s="357">
        <f>IF($DQ192="1",AY192,"0")+CJ192</f>
        <v>0</v>
      </c>
      <c r="DW192" s="423">
        <f t="shared" ref="DW192" si="3757">SUM(DR192:DV194)</f>
        <v>0</v>
      </c>
      <c r="DX192" s="358" t="str">
        <f t="shared" ref="DX192" si="3758">IF($DQ192="1",BA192,"0")</f>
        <v>0</v>
      </c>
      <c r="DY192" s="356" t="str">
        <f t="shared" ref="DY192" si="3759">IF($DQ192="1",BC192,"0")</f>
        <v>0</v>
      </c>
      <c r="DZ192" s="356" t="str">
        <f t="shared" ref="DZ192" si="3760">IF($DQ192="1",BE192,"0")</f>
        <v>0</v>
      </c>
      <c r="EA192" s="356" t="str">
        <f>IF($DQ192="1",BG192,"0")</f>
        <v>0</v>
      </c>
      <c r="EB192" s="357" t="str">
        <f>IF($DQ192="1",BI192,"0")</f>
        <v>0</v>
      </c>
      <c r="EC192" s="423">
        <f t="shared" ref="EC192" si="3761">SUM(DX192:EB194)</f>
        <v>0</v>
      </c>
      <c r="ED192" s="424">
        <f>EC192+DW192</f>
        <v>0</v>
      </c>
    </row>
    <row r="193" spans="2:134" ht="12.6" customHeight="1" x14ac:dyDescent="0.25">
      <c r="B193" s="432"/>
      <c r="C193" s="429"/>
      <c r="D193" s="429"/>
      <c r="E193" s="429"/>
      <c r="F193" s="446"/>
      <c r="G193" s="450"/>
      <c r="H193" s="463"/>
      <c r="I193" s="463"/>
      <c r="J193" s="495"/>
      <c r="K193" s="446"/>
      <c r="L193" s="414"/>
      <c r="M193" s="455"/>
      <c r="N193" s="414"/>
      <c r="O193" s="414"/>
      <c r="P193" s="414"/>
      <c r="Q193" s="390"/>
      <c r="R193" s="385"/>
      <c r="S193" s="414"/>
      <c r="T193" s="415"/>
      <c r="U193" s="390"/>
      <c r="V193" s="385"/>
      <c r="W193" s="414"/>
      <c r="X193" s="292" t="s">
        <v>157</v>
      </c>
      <c r="Y193" s="293" t="s">
        <v>152</v>
      </c>
      <c r="Z193" s="294">
        <f>VLOOKUP($X193,vstupy!$B$18:$F$31,MATCH($Y193,vstupy!$B$17:$F$17,0),0)</f>
        <v>0</v>
      </c>
      <c r="AA193" s="295" t="s">
        <v>158</v>
      </c>
      <c r="AB193" s="294">
        <f>VLOOKUP($AA193,vstupy!$B$34:$C$36,2,FALSE)</f>
        <v>0</v>
      </c>
      <c r="AC193" s="294">
        <f t="shared" si="3150"/>
        <v>0</v>
      </c>
      <c r="AD193" s="441"/>
      <c r="AE193" s="435"/>
      <c r="AF193" s="358"/>
      <c r="AG193" s="382"/>
      <c r="AH193" s="382"/>
      <c r="AI193" s="382"/>
      <c r="AJ193" s="382"/>
      <c r="AK193" s="382"/>
      <c r="AL193" s="382"/>
      <c r="AM193" s="389"/>
      <c r="AN193" s="382"/>
      <c r="AO193" s="384"/>
      <c r="AP193" s="358"/>
      <c r="AQ193" s="356"/>
      <c r="AR193" s="356"/>
      <c r="AS193" s="356"/>
      <c r="AT193" s="356"/>
      <c r="AU193" s="356"/>
      <c r="AV193" s="356"/>
      <c r="AW193" s="356"/>
      <c r="AX193" s="356"/>
      <c r="AY193" s="356"/>
      <c r="AZ193" s="356"/>
      <c r="BA193" s="356"/>
      <c r="BB193" s="356"/>
      <c r="BC193" s="356"/>
      <c r="BD193" s="356"/>
      <c r="BE193" s="356"/>
      <c r="BF193" s="356"/>
      <c r="BG193" s="356"/>
      <c r="BH193" s="356"/>
      <c r="BI193" s="502"/>
      <c r="BJ193" s="355"/>
      <c r="BK193" s="358"/>
      <c r="BL193" s="356"/>
      <c r="BM193" s="356"/>
      <c r="BN193" s="356"/>
      <c r="BO193" s="356"/>
      <c r="BP193" s="356"/>
      <c r="BQ193" s="356"/>
      <c r="BR193" s="356"/>
      <c r="BS193" s="356"/>
      <c r="BT193" s="357"/>
      <c r="BU193" s="358"/>
      <c r="BV193" s="356"/>
      <c r="BW193" s="356"/>
      <c r="BX193" s="356"/>
      <c r="BY193" s="356"/>
      <c r="BZ193" s="356"/>
      <c r="CA193" s="356"/>
      <c r="CB193" s="356"/>
      <c r="CC193" s="356"/>
      <c r="CD193" s="357"/>
      <c r="CE193" s="395"/>
      <c r="CF193" s="358"/>
      <c r="CG193" s="356"/>
      <c r="CH193" s="356"/>
      <c r="CI193" s="356"/>
      <c r="CJ193" s="357"/>
      <c r="CK193" s="396"/>
      <c r="CL193" s="398"/>
      <c r="CM193" s="358"/>
      <c r="CN193" s="356"/>
      <c r="CO193" s="356"/>
      <c r="CP193" s="356"/>
      <c r="CQ193" s="356"/>
      <c r="CR193" s="356"/>
      <c r="CS193" s="356"/>
      <c r="CT193" s="356"/>
      <c r="CU193" s="356"/>
      <c r="CV193" s="357"/>
      <c r="CW193" s="355"/>
      <c r="CX193" s="355"/>
      <c r="CY193" s="358"/>
      <c r="CZ193" s="356"/>
      <c r="DA193" s="356"/>
      <c r="DB193" s="356"/>
      <c r="DC193" s="356"/>
      <c r="DD193" s="356"/>
      <c r="DE193" s="356"/>
      <c r="DF193" s="356"/>
      <c r="DG193" s="356"/>
      <c r="DH193" s="357"/>
      <c r="DI193" s="352"/>
      <c r="DJ193" s="352"/>
      <c r="DK193" s="393"/>
      <c r="DL193" s="393"/>
      <c r="DM193" s="393"/>
      <c r="DN193" s="393"/>
      <c r="DO193" s="393"/>
      <c r="DP193" s="393"/>
      <c r="DQ193" s="392"/>
      <c r="DR193" s="358"/>
      <c r="DS193" s="356"/>
      <c r="DT193" s="356"/>
      <c r="DU193" s="356"/>
      <c r="DV193" s="357"/>
      <c r="DW193" s="423"/>
      <c r="DX193" s="358"/>
      <c r="DY193" s="356"/>
      <c r="DZ193" s="356"/>
      <c r="EA193" s="356"/>
      <c r="EB193" s="357"/>
      <c r="EC193" s="423"/>
      <c r="ED193" s="424"/>
    </row>
    <row r="194" spans="2:134" ht="12.6" customHeight="1" x14ac:dyDescent="0.25">
      <c r="B194" s="432"/>
      <c r="C194" s="429"/>
      <c r="D194" s="429"/>
      <c r="E194" s="429"/>
      <c r="F194" s="447"/>
      <c r="G194" s="450"/>
      <c r="H194" s="464"/>
      <c r="I194" s="464"/>
      <c r="J194" s="496"/>
      <c r="K194" s="447"/>
      <c r="L194" s="414"/>
      <c r="M194" s="455"/>
      <c r="N194" s="414"/>
      <c r="O194" s="414"/>
      <c r="P194" s="414"/>
      <c r="Q194" s="390"/>
      <c r="R194" s="385"/>
      <c r="S194" s="414"/>
      <c r="T194" s="415"/>
      <c r="U194" s="390"/>
      <c r="V194" s="385"/>
      <c r="W194" s="414"/>
      <c r="X194" s="292" t="s">
        <v>157</v>
      </c>
      <c r="Y194" s="293" t="s">
        <v>152</v>
      </c>
      <c r="Z194" s="294">
        <f>VLOOKUP($X194,vstupy!$B$18:$F$31,MATCH($Y194,vstupy!$B$17:$F$17,0),0)</f>
        <v>0</v>
      </c>
      <c r="AA194" s="295" t="s">
        <v>158</v>
      </c>
      <c r="AB194" s="294">
        <f>VLOOKUP($AA194,vstupy!$B$34:$C$36,2,FALSE)</f>
        <v>0</v>
      </c>
      <c r="AC194" s="294">
        <f t="shared" si="3150"/>
        <v>0</v>
      </c>
      <c r="AD194" s="442"/>
      <c r="AE194" s="436"/>
      <c r="AF194" s="358"/>
      <c r="AG194" s="382"/>
      <c r="AH194" s="382"/>
      <c r="AI194" s="382"/>
      <c r="AJ194" s="382"/>
      <c r="AK194" s="382"/>
      <c r="AL194" s="382"/>
      <c r="AM194" s="381"/>
      <c r="AN194" s="382"/>
      <c r="AO194" s="384"/>
      <c r="AP194" s="358"/>
      <c r="AQ194" s="356"/>
      <c r="AR194" s="356"/>
      <c r="AS194" s="356"/>
      <c r="AT194" s="356"/>
      <c r="AU194" s="356"/>
      <c r="AV194" s="356"/>
      <c r="AW194" s="356"/>
      <c r="AX194" s="356"/>
      <c r="AY194" s="356"/>
      <c r="AZ194" s="356"/>
      <c r="BA194" s="356"/>
      <c r="BB194" s="356"/>
      <c r="BC194" s="356"/>
      <c r="BD194" s="356"/>
      <c r="BE194" s="356"/>
      <c r="BF194" s="356"/>
      <c r="BG194" s="356"/>
      <c r="BH194" s="356"/>
      <c r="BI194" s="502"/>
      <c r="BJ194" s="355"/>
      <c r="BK194" s="358"/>
      <c r="BL194" s="356"/>
      <c r="BM194" s="356"/>
      <c r="BN194" s="356"/>
      <c r="BO194" s="356"/>
      <c r="BP194" s="356"/>
      <c r="BQ194" s="356"/>
      <c r="BR194" s="356"/>
      <c r="BS194" s="356"/>
      <c r="BT194" s="357"/>
      <c r="BU194" s="358"/>
      <c r="BV194" s="356"/>
      <c r="BW194" s="356"/>
      <c r="BX194" s="356"/>
      <c r="BY194" s="356"/>
      <c r="BZ194" s="356"/>
      <c r="CA194" s="356"/>
      <c r="CB194" s="356"/>
      <c r="CC194" s="356"/>
      <c r="CD194" s="357"/>
      <c r="CE194" s="395"/>
      <c r="CF194" s="358"/>
      <c r="CG194" s="356"/>
      <c r="CH194" s="356"/>
      <c r="CI194" s="356"/>
      <c r="CJ194" s="357"/>
      <c r="CK194" s="396"/>
      <c r="CL194" s="399"/>
      <c r="CM194" s="358"/>
      <c r="CN194" s="356"/>
      <c r="CO194" s="356"/>
      <c r="CP194" s="356"/>
      <c r="CQ194" s="356"/>
      <c r="CR194" s="356"/>
      <c r="CS194" s="356"/>
      <c r="CT194" s="356"/>
      <c r="CU194" s="356"/>
      <c r="CV194" s="357"/>
      <c r="CW194" s="355"/>
      <c r="CX194" s="355"/>
      <c r="CY194" s="358"/>
      <c r="CZ194" s="356"/>
      <c r="DA194" s="356"/>
      <c r="DB194" s="356"/>
      <c r="DC194" s="356"/>
      <c r="DD194" s="356"/>
      <c r="DE194" s="356"/>
      <c r="DF194" s="356"/>
      <c r="DG194" s="356"/>
      <c r="DH194" s="357"/>
      <c r="DI194" s="352"/>
      <c r="DJ194" s="352"/>
      <c r="DK194" s="393"/>
      <c r="DL194" s="393"/>
      <c r="DM194" s="393"/>
      <c r="DN194" s="393"/>
      <c r="DO194" s="393"/>
      <c r="DP194" s="393"/>
      <c r="DQ194" s="392"/>
      <c r="DR194" s="358"/>
      <c r="DS194" s="356"/>
      <c r="DT194" s="356"/>
      <c r="DU194" s="356"/>
      <c r="DV194" s="357"/>
      <c r="DW194" s="423"/>
      <c r="DX194" s="358"/>
      <c r="DY194" s="356"/>
      <c r="DZ194" s="356"/>
      <c r="EA194" s="356"/>
      <c r="EB194" s="357"/>
      <c r="EC194" s="423"/>
      <c r="ED194" s="424"/>
    </row>
    <row r="195" spans="2:134" ht="12.6" customHeight="1" x14ac:dyDescent="0.25">
      <c r="B195" s="433">
        <f t="shared" ref="B195" si="3762">B192+1</f>
        <v>63</v>
      </c>
      <c r="C195" s="428"/>
      <c r="D195" s="428"/>
      <c r="E195" s="428"/>
      <c r="F195" s="457" t="s">
        <v>212</v>
      </c>
      <c r="G195" s="449"/>
      <c r="H195" s="474" t="str">
        <f t="shared" ref="H195" si="3763">IF($F195="3e)  Skoršia transpozícia  - zavedenie transpozície pred termínom ktorý určuje smernica EÚ. "," ","")</f>
        <v/>
      </c>
      <c r="I195" s="474" t="str">
        <f t="shared" ref="I195" si="3764">IF($F195="3e)  Skoršia transpozícia  - zavedenie transpozície pred termínom ktorý určuje smernica EÚ. ",$H195,"NA")</f>
        <v>NA</v>
      </c>
      <c r="J195" s="491">
        <f>IF(I195&gt;12,1,I195/12)</f>
        <v>1</v>
      </c>
      <c r="K195" s="457"/>
      <c r="L195" s="413"/>
      <c r="M195" s="456">
        <f>IF(L195="N",0,L195)</f>
        <v>0</v>
      </c>
      <c r="N195" s="413" t="s">
        <v>212</v>
      </c>
      <c r="O195" s="413"/>
      <c r="P195" s="413"/>
      <c r="Q195" s="391" t="s">
        <v>36</v>
      </c>
      <c r="R195" s="386">
        <f>VLOOKUP(Q195,vstupy!$B$3:$C$15,2,FALSE)</f>
        <v>0</v>
      </c>
      <c r="S195" s="413"/>
      <c r="T195" s="416"/>
      <c r="U195" s="391" t="s">
        <v>36</v>
      </c>
      <c r="V195" s="386">
        <f>VLOOKUP(U195,vstupy!$B$3:$C$15,2,FALSE)</f>
        <v>0</v>
      </c>
      <c r="W195" s="413"/>
      <c r="X195" s="174" t="s">
        <v>157</v>
      </c>
      <c r="Y195" s="188" t="s">
        <v>152</v>
      </c>
      <c r="Z195" s="185">
        <f>VLOOKUP($X195,vstupy!$B$18:$F$31,MATCH($Y195,vstupy!$B$17:$F$17,0),0)</f>
        <v>0</v>
      </c>
      <c r="AA195" s="121" t="s">
        <v>158</v>
      </c>
      <c r="AB195" s="185">
        <f>VLOOKUP($AA195,vstupy!$B$34:$C$36,2,FALSE)</f>
        <v>0</v>
      </c>
      <c r="AC195" s="185">
        <f t="shared" si="3150"/>
        <v>0</v>
      </c>
      <c r="AD195" s="465" t="s">
        <v>36</v>
      </c>
      <c r="AE195" s="434">
        <f>VLOOKUP(AD195,vstupy!$B$3:$C$15,2,FALSE)</f>
        <v>0</v>
      </c>
      <c r="AF195" s="437" t="str">
        <f>IFERROR(IF(M195=0,"N",O195/L195*J195),0)</f>
        <v>N</v>
      </c>
      <c r="AG195" s="382">
        <f>O195*J195</f>
        <v>0</v>
      </c>
      <c r="AH195" s="394">
        <f t="shared" ref="AH195" si="3765">P195*R195*J195</f>
        <v>0</v>
      </c>
      <c r="AI195" s="381">
        <f t="shared" ref="AI195" si="3766">IFERROR(AH195*M195,0)</f>
        <v>0</v>
      </c>
      <c r="AJ195" s="394" t="str">
        <f t="shared" ref="AJ195" si="3767">IFERROR(IF(M195=0,"N",S195/L195*J195),0)</f>
        <v>N</v>
      </c>
      <c r="AK195" s="382">
        <f t="shared" ref="AK195" si="3768">S195*J195</f>
        <v>0</v>
      </c>
      <c r="AL195" s="382">
        <f>T195*V195*J195</f>
        <v>0</v>
      </c>
      <c r="AM195" s="387">
        <f t="shared" ref="AM195" si="3769">IFERROR(AL195*M195,0)</f>
        <v>0</v>
      </c>
      <c r="AN195" s="381">
        <f t="shared" ref="AN195" si="3770">IF(W195&gt;0,IF(AE195&gt;0,($G$5/160)*(W195/60)*AE195*J195,0),IF(AE195&gt;0,($G$5/160)*((AC195+AC196+AC197)/60)*AE195*J195,0))</f>
        <v>0</v>
      </c>
      <c r="AO195" s="384">
        <f>IFERROR(AN195*M195,0)</f>
        <v>0</v>
      </c>
      <c r="AP195" s="358">
        <f t="shared" ref="AP195" si="3771">IF($N195="In (zvyšuje náklady)",AF195,0)</f>
        <v>0</v>
      </c>
      <c r="AQ195" s="356">
        <f t="shared" ref="AQ195" si="3772">IF($N195="In (zvyšuje náklady)",AG195,0)</f>
        <v>0</v>
      </c>
      <c r="AR195" s="356">
        <f t="shared" ref="AR195" si="3773">IF($N195="In (zvyšuje náklady)",AH195,0)</f>
        <v>0</v>
      </c>
      <c r="AS195" s="356">
        <f t="shared" ref="AS195" si="3774">IF($N195="In (zvyšuje náklady)",AI195,0)</f>
        <v>0</v>
      </c>
      <c r="AT195" s="356">
        <f t="shared" ref="AT195" si="3775">IF($N195="In (zvyšuje náklady)",AJ195,0)</f>
        <v>0</v>
      </c>
      <c r="AU195" s="356">
        <f t="shared" ref="AU195" si="3776">IF($N195="In (zvyšuje náklady)",AK195,0)</f>
        <v>0</v>
      </c>
      <c r="AV195" s="356">
        <f t="shared" ref="AV195" si="3777">IF($N195="In (zvyšuje náklady)",AL195,0)</f>
        <v>0</v>
      </c>
      <c r="AW195" s="356">
        <f t="shared" ref="AW195" si="3778">IF($N195="In (zvyšuje náklady)",AM195,0)</f>
        <v>0</v>
      </c>
      <c r="AX195" s="356">
        <f t="shared" ref="AX195" si="3779">IF($N195="In (zvyšuje náklady)",AN195,0)</f>
        <v>0</v>
      </c>
      <c r="AY195" s="356">
        <f t="shared" ref="AY195" si="3780">IF($N195="In (zvyšuje náklady)",AO195,0)</f>
        <v>0</v>
      </c>
      <c r="AZ195" s="356" t="str">
        <f t="shared" ref="AZ195" si="3781">IF($N195="Out (znižuje náklady)",AF195,"0")</f>
        <v>0</v>
      </c>
      <c r="BA195" s="356" t="str">
        <f t="shared" ref="BA195" si="3782">IF($N195="Out (znižuje náklady)",AG195,"0")</f>
        <v>0</v>
      </c>
      <c r="BB195" s="356" t="str">
        <f t="shared" ref="BB195" si="3783">IF($N195="Out (znižuje náklady)",AH195,"0")</f>
        <v>0</v>
      </c>
      <c r="BC195" s="356" t="str">
        <f t="shared" ref="BC195" si="3784">IF($N195="Out (znižuje náklady)",AI195,"0")</f>
        <v>0</v>
      </c>
      <c r="BD195" s="356" t="str">
        <f t="shared" ref="BD195" si="3785">IF($N195="Out (znižuje náklady)",AJ195,"0")</f>
        <v>0</v>
      </c>
      <c r="BE195" s="356" t="str">
        <f t="shared" ref="BE195" si="3786">IF($N195="Out (znižuje náklady)",AK195,"0")</f>
        <v>0</v>
      </c>
      <c r="BF195" s="356" t="str">
        <f t="shared" ref="BF195" si="3787">IF($N195="Out (znižuje náklady)",AL195,"0")</f>
        <v>0</v>
      </c>
      <c r="BG195" s="356" t="str">
        <f t="shared" ref="BG195" si="3788">IF($N195="Out (znižuje náklady)",AM195,"0")</f>
        <v>0</v>
      </c>
      <c r="BH195" s="356" t="str">
        <f t="shared" ref="BH195" si="3789">IF($N195="Out (znižuje náklady)",AN195,"0")</f>
        <v>0</v>
      </c>
      <c r="BI195" s="502" t="str">
        <f t="shared" ref="BI195" si="3790">IF($N195="Out (znižuje náklady)",AO195,"0")</f>
        <v>0</v>
      </c>
      <c r="BJ195" s="355">
        <f>IF(F195=vstupy!$B$47,0,1)</f>
        <v>1</v>
      </c>
      <c r="BK195" s="358">
        <f t="shared" ref="BK195" si="3791">$BJ195*AP195</f>
        <v>0</v>
      </c>
      <c r="BL195" s="356">
        <f t="shared" ref="BL195" si="3792">$BJ195*AQ195</f>
        <v>0</v>
      </c>
      <c r="BM195" s="356">
        <f t="shared" ref="BM195" si="3793">$BJ195*AR195</f>
        <v>0</v>
      </c>
      <c r="BN195" s="356">
        <f t="shared" ref="BN195" si="3794">$BJ195*AS195</f>
        <v>0</v>
      </c>
      <c r="BO195" s="356">
        <f t="shared" ref="BO195" si="3795">$BJ195*AT195</f>
        <v>0</v>
      </c>
      <c r="BP195" s="356">
        <f t="shared" ref="BP195" si="3796">$BJ195*AU195</f>
        <v>0</v>
      </c>
      <c r="BQ195" s="356">
        <f t="shared" ref="BQ195" si="3797">$BJ195*AV195</f>
        <v>0</v>
      </c>
      <c r="BR195" s="356">
        <f t="shared" ref="BR195" si="3798">$BJ195*AW195</f>
        <v>0</v>
      </c>
      <c r="BS195" s="356">
        <f t="shared" ref="BS195" si="3799">$BJ195*AX195</f>
        <v>0</v>
      </c>
      <c r="BT195" s="357">
        <f t="shared" ref="BT195" si="3800">$BJ195*AY195</f>
        <v>0</v>
      </c>
      <c r="BU195" s="358">
        <f t="shared" ref="BU195" si="3801">$BJ195*AZ195</f>
        <v>0</v>
      </c>
      <c r="BV195" s="356">
        <f t="shared" ref="BV195" si="3802">$BJ195*BA195</f>
        <v>0</v>
      </c>
      <c r="BW195" s="356">
        <f t="shared" ref="BW195" si="3803">$BJ195*BB195</f>
        <v>0</v>
      </c>
      <c r="BX195" s="356">
        <f t="shared" ref="BX195" si="3804">$BJ195*BC195</f>
        <v>0</v>
      </c>
      <c r="BY195" s="356">
        <f t="shared" ref="BY195" si="3805">$BJ195*BD195</f>
        <v>0</v>
      </c>
      <c r="BZ195" s="356">
        <f t="shared" ref="BZ195" si="3806">$BJ195*BE195</f>
        <v>0</v>
      </c>
      <c r="CA195" s="356">
        <f t="shared" ref="CA195" si="3807">$BJ195*BF195</f>
        <v>0</v>
      </c>
      <c r="CB195" s="356">
        <f t="shared" ref="CB195" si="3808">$BJ195*BG195</f>
        <v>0</v>
      </c>
      <c r="CC195" s="356">
        <f t="shared" ref="CC195" si="3809">$BJ195*BH195</f>
        <v>0</v>
      </c>
      <c r="CD195" s="357">
        <f t="shared" ref="CD195" si="3810">$BJ195*BI195</f>
        <v>0</v>
      </c>
      <c r="CE195" s="395">
        <f>IF(N195="Nemení sa",1,0)</f>
        <v>0</v>
      </c>
      <c r="CF195" s="358">
        <f>AG195*$CE195</f>
        <v>0</v>
      </c>
      <c r="CG195" s="356">
        <f>AI195*$CE195</f>
        <v>0</v>
      </c>
      <c r="CH195" s="356">
        <f>AK195*$CE195</f>
        <v>0</v>
      </c>
      <c r="CI195" s="356">
        <f>AM195*$CE195</f>
        <v>0</v>
      </c>
      <c r="CJ195" s="357">
        <f>AO195*$CE195</f>
        <v>0</v>
      </c>
      <c r="CK195" s="396">
        <f t="shared" ref="CK195" si="3811">SUM(CF195:CJ197)</f>
        <v>0</v>
      </c>
      <c r="CL195" s="397">
        <f>IF(F195=vstupy!B$42,"1",0)</f>
        <v>0</v>
      </c>
      <c r="CM195" s="358">
        <f t="shared" ref="CM195" si="3812">IF($CL195="1",AP195,0)</f>
        <v>0</v>
      </c>
      <c r="CN195" s="356">
        <f t="shared" ref="CN195" si="3813">IF($CL195="1",AQ195,0)</f>
        <v>0</v>
      </c>
      <c r="CO195" s="356">
        <f t="shared" ref="CO195" si="3814">IF($CL195="1",AR195,0)</f>
        <v>0</v>
      </c>
      <c r="CP195" s="356">
        <f t="shared" ref="CP195" si="3815">IF($CL195="1",AS195,0)</f>
        <v>0</v>
      </c>
      <c r="CQ195" s="356">
        <f t="shared" ref="CQ195" si="3816">IF($CL195="1",AT195,0)</f>
        <v>0</v>
      </c>
      <c r="CR195" s="356">
        <f t="shared" ref="CR195" si="3817">IF($CL195="1",AU195,0)</f>
        <v>0</v>
      </c>
      <c r="CS195" s="356">
        <f t="shared" ref="CS195" si="3818">IF($CL195="1",AV195,0)</f>
        <v>0</v>
      </c>
      <c r="CT195" s="356">
        <f t="shared" ref="CT195" si="3819">IF($CL195="1",AW195,0)</f>
        <v>0</v>
      </c>
      <c r="CU195" s="356">
        <f t="shared" ref="CU195" si="3820">IF($CL195="1",AX195,0)</f>
        <v>0</v>
      </c>
      <c r="CV195" s="357">
        <f t="shared" ref="CV195" si="3821">IF($CL195="1",AY195,0)</f>
        <v>0</v>
      </c>
      <c r="CW195" s="355">
        <f>CP195+CT195+CV195</f>
        <v>0</v>
      </c>
      <c r="CX195" s="355">
        <f t="shared" ref="CX195" si="3822">CN195+CR195</f>
        <v>0</v>
      </c>
      <c r="CY195" s="358">
        <f t="shared" ref="CY195" si="3823">IF($CL195="1",AZ195,0)</f>
        <v>0</v>
      </c>
      <c r="CZ195" s="356">
        <f t="shared" ref="CZ195" si="3824">IF($CL195="1",BA195,0)</f>
        <v>0</v>
      </c>
      <c r="DA195" s="356">
        <f t="shared" ref="DA195" si="3825">IF($CL195="1",BB195,0)</f>
        <v>0</v>
      </c>
      <c r="DB195" s="356">
        <f t="shared" ref="DB195" si="3826">IF($CL195="1",BC195,0)</f>
        <v>0</v>
      </c>
      <c r="DC195" s="356">
        <f t="shared" ref="DC195" si="3827">IF($CL195="1",BD195,0)</f>
        <v>0</v>
      </c>
      <c r="DD195" s="356">
        <f t="shared" ref="DD195" si="3828">IF($CL195="1",BE195,0)</f>
        <v>0</v>
      </c>
      <c r="DE195" s="356">
        <f t="shared" ref="DE195" si="3829">IF($CL195="1",BF195,0)</f>
        <v>0</v>
      </c>
      <c r="DF195" s="356">
        <f t="shared" ref="DF195" si="3830">IF($CL195="1",BG195,0)</f>
        <v>0</v>
      </c>
      <c r="DG195" s="356">
        <f t="shared" ref="DG195" si="3831">IF($CL195="1",BH195,0)</f>
        <v>0</v>
      </c>
      <c r="DH195" s="357">
        <f t="shared" ref="DH195" si="3832">IF($CL195="1",BI195,0)</f>
        <v>0</v>
      </c>
      <c r="DI195" s="352">
        <f>DB195+DF195+DH195</f>
        <v>0</v>
      </c>
      <c r="DJ195" s="352">
        <f t="shared" ref="DJ195" si="3833">CZ195+DD195</f>
        <v>0</v>
      </c>
      <c r="DK195" s="393">
        <f>IF(CE195=0,1,0)</f>
        <v>1</v>
      </c>
      <c r="DL195" s="393">
        <f>IFERROR(IF($AF195="N",AH195+AJ195+AL195+AN195,AF195+AH195+AJ195+AL195+AN195),0)*$DK195</f>
        <v>0</v>
      </c>
      <c r="DM195" s="393">
        <f>(AG195+AI195+AK195+AM195+AO195)*$DK195</f>
        <v>0</v>
      </c>
      <c r="DN195" s="393">
        <f>AS195+AW195+AY195-CW195</f>
        <v>0</v>
      </c>
      <c r="DO195" s="393">
        <f>BC195+BG195+BI195-DI195</f>
        <v>0</v>
      </c>
      <c r="DP195" s="393">
        <f>DN195+DO195</f>
        <v>0</v>
      </c>
      <c r="DQ195" s="392" t="str">
        <f>IF(OR(F195=vstupy!B$40,F195=vstupy!B$41,F195=vstupy!B$42,),"0","1")</f>
        <v>0</v>
      </c>
      <c r="DR195" s="358">
        <f>IF($DQ195="1",AQ195,"0")+CF195</f>
        <v>0</v>
      </c>
      <c r="DS195" s="356">
        <f>IF($DQ195="1",AS195,"0")+CG195</f>
        <v>0</v>
      </c>
      <c r="DT195" s="356">
        <f>IF($DQ195="1",AU195,"0")+CH195</f>
        <v>0</v>
      </c>
      <c r="DU195" s="356">
        <f>IF($DQ195="1",AW195,"0")+CI195</f>
        <v>0</v>
      </c>
      <c r="DV195" s="357">
        <f>IF($DQ195="1",AY195,"0")+CJ195</f>
        <v>0</v>
      </c>
      <c r="DW195" s="423">
        <f t="shared" ref="DW195" si="3834">SUM(DR195:DV197)</f>
        <v>0</v>
      </c>
      <c r="DX195" s="358" t="str">
        <f t="shared" ref="DX195" si="3835">IF($DQ195="1",BA195,"0")</f>
        <v>0</v>
      </c>
      <c r="DY195" s="356" t="str">
        <f t="shared" ref="DY195" si="3836">IF($DQ195="1",BC195,"0")</f>
        <v>0</v>
      </c>
      <c r="DZ195" s="356" t="str">
        <f t="shared" ref="DZ195" si="3837">IF($DQ195="1",BE195,"0")</f>
        <v>0</v>
      </c>
      <c r="EA195" s="356" t="str">
        <f>IF($DQ195="1",BG195,"0")</f>
        <v>0</v>
      </c>
      <c r="EB195" s="357" t="str">
        <f>IF($DQ195="1",BI195,"0")</f>
        <v>0</v>
      </c>
      <c r="EC195" s="423">
        <f t="shared" ref="EC195" si="3838">SUM(DX195:EB197)</f>
        <v>0</v>
      </c>
      <c r="ED195" s="424">
        <f>EC195+DW195</f>
        <v>0</v>
      </c>
    </row>
    <row r="196" spans="2:134" ht="12.6" customHeight="1" x14ac:dyDescent="0.25">
      <c r="B196" s="433"/>
      <c r="C196" s="428"/>
      <c r="D196" s="428"/>
      <c r="E196" s="428"/>
      <c r="F196" s="458"/>
      <c r="G196" s="449"/>
      <c r="H196" s="475"/>
      <c r="I196" s="475"/>
      <c r="J196" s="492"/>
      <c r="K196" s="458"/>
      <c r="L196" s="413"/>
      <c r="M196" s="456"/>
      <c r="N196" s="413"/>
      <c r="O196" s="413"/>
      <c r="P196" s="413"/>
      <c r="Q196" s="391"/>
      <c r="R196" s="386"/>
      <c r="S196" s="413"/>
      <c r="T196" s="416"/>
      <c r="U196" s="391"/>
      <c r="V196" s="386"/>
      <c r="W196" s="413"/>
      <c r="X196" s="174" t="s">
        <v>157</v>
      </c>
      <c r="Y196" s="188" t="s">
        <v>152</v>
      </c>
      <c r="Z196" s="185">
        <f>VLOOKUP($X196,vstupy!$B$18:$F$31,MATCH($Y196,vstupy!$B$17:$F$17,0),0)</f>
        <v>0</v>
      </c>
      <c r="AA196" s="121" t="s">
        <v>158</v>
      </c>
      <c r="AB196" s="185">
        <f>VLOOKUP($AA196,vstupy!$B$34:$C$36,2,FALSE)</f>
        <v>0</v>
      </c>
      <c r="AC196" s="185">
        <f t="shared" si="3150"/>
        <v>0</v>
      </c>
      <c r="AD196" s="466"/>
      <c r="AE196" s="435"/>
      <c r="AF196" s="358"/>
      <c r="AG196" s="382"/>
      <c r="AH196" s="382"/>
      <c r="AI196" s="382"/>
      <c r="AJ196" s="382"/>
      <c r="AK196" s="382"/>
      <c r="AL196" s="382"/>
      <c r="AM196" s="389"/>
      <c r="AN196" s="382"/>
      <c r="AO196" s="384"/>
      <c r="AP196" s="358"/>
      <c r="AQ196" s="356"/>
      <c r="AR196" s="356"/>
      <c r="AS196" s="356"/>
      <c r="AT196" s="356"/>
      <c r="AU196" s="356"/>
      <c r="AV196" s="356"/>
      <c r="AW196" s="356"/>
      <c r="AX196" s="356"/>
      <c r="AY196" s="356"/>
      <c r="AZ196" s="356"/>
      <c r="BA196" s="356"/>
      <c r="BB196" s="356"/>
      <c r="BC196" s="356"/>
      <c r="BD196" s="356"/>
      <c r="BE196" s="356"/>
      <c r="BF196" s="356"/>
      <c r="BG196" s="356"/>
      <c r="BH196" s="356"/>
      <c r="BI196" s="502"/>
      <c r="BJ196" s="355"/>
      <c r="BK196" s="358"/>
      <c r="BL196" s="356"/>
      <c r="BM196" s="356"/>
      <c r="BN196" s="356"/>
      <c r="BO196" s="356"/>
      <c r="BP196" s="356"/>
      <c r="BQ196" s="356"/>
      <c r="BR196" s="356"/>
      <c r="BS196" s="356"/>
      <c r="BT196" s="357"/>
      <c r="BU196" s="358"/>
      <c r="BV196" s="356"/>
      <c r="BW196" s="356"/>
      <c r="BX196" s="356"/>
      <c r="BY196" s="356"/>
      <c r="BZ196" s="356"/>
      <c r="CA196" s="356"/>
      <c r="CB196" s="356"/>
      <c r="CC196" s="356"/>
      <c r="CD196" s="357"/>
      <c r="CE196" s="395"/>
      <c r="CF196" s="358"/>
      <c r="CG196" s="356"/>
      <c r="CH196" s="356"/>
      <c r="CI196" s="356"/>
      <c r="CJ196" s="357"/>
      <c r="CK196" s="396"/>
      <c r="CL196" s="398"/>
      <c r="CM196" s="358"/>
      <c r="CN196" s="356"/>
      <c r="CO196" s="356"/>
      <c r="CP196" s="356"/>
      <c r="CQ196" s="356"/>
      <c r="CR196" s="356"/>
      <c r="CS196" s="356"/>
      <c r="CT196" s="356"/>
      <c r="CU196" s="356"/>
      <c r="CV196" s="357"/>
      <c r="CW196" s="355"/>
      <c r="CX196" s="355"/>
      <c r="CY196" s="358"/>
      <c r="CZ196" s="356"/>
      <c r="DA196" s="356"/>
      <c r="DB196" s="356"/>
      <c r="DC196" s="356"/>
      <c r="DD196" s="356"/>
      <c r="DE196" s="356"/>
      <c r="DF196" s="356"/>
      <c r="DG196" s="356"/>
      <c r="DH196" s="357"/>
      <c r="DI196" s="352"/>
      <c r="DJ196" s="352"/>
      <c r="DK196" s="393"/>
      <c r="DL196" s="393"/>
      <c r="DM196" s="393"/>
      <c r="DN196" s="393"/>
      <c r="DO196" s="393"/>
      <c r="DP196" s="393"/>
      <c r="DQ196" s="392"/>
      <c r="DR196" s="358"/>
      <c r="DS196" s="356"/>
      <c r="DT196" s="356"/>
      <c r="DU196" s="356"/>
      <c r="DV196" s="357"/>
      <c r="DW196" s="423"/>
      <c r="DX196" s="358"/>
      <c r="DY196" s="356"/>
      <c r="DZ196" s="356"/>
      <c r="EA196" s="356"/>
      <c r="EB196" s="357"/>
      <c r="EC196" s="423"/>
      <c r="ED196" s="424"/>
    </row>
    <row r="197" spans="2:134" ht="12.6" customHeight="1" x14ac:dyDescent="0.25">
      <c r="B197" s="433"/>
      <c r="C197" s="428"/>
      <c r="D197" s="428"/>
      <c r="E197" s="428"/>
      <c r="F197" s="459"/>
      <c r="G197" s="449"/>
      <c r="H197" s="476"/>
      <c r="I197" s="476"/>
      <c r="J197" s="493"/>
      <c r="K197" s="459"/>
      <c r="L197" s="413"/>
      <c r="M197" s="456"/>
      <c r="N197" s="413"/>
      <c r="O197" s="413"/>
      <c r="P197" s="413"/>
      <c r="Q197" s="391"/>
      <c r="R197" s="386"/>
      <c r="S197" s="413"/>
      <c r="T197" s="416"/>
      <c r="U197" s="391"/>
      <c r="V197" s="386"/>
      <c r="W197" s="413"/>
      <c r="X197" s="174" t="s">
        <v>157</v>
      </c>
      <c r="Y197" s="188" t="s">
        <v>152</v>
      </c>
      <c r="Z197" s="185">
        <f>VLOOKUP($X197,vstupy!$B$18:$F$31,MATCH($Y197,vstupy!$B$17:$F$17,0),0)</f>
        <v>0</v>
      </c>
      <c r="AA197" s="121" t="s">
        <v>158</v>
      </c>
      <c r="AB197" s="185">
        <f>VLOOKUP($AA197,vstupy!$B$34:$C$36,2,FALSE)</f>
        <v>0</v>
      </c>
      <c r="AC197" s="185">
        <f t="shared" si="3150"/>
        <v>0</v>
      </c>
      <c r="AD197" s="467"/>
      <c r="AE197" s="436"/>
      <c r="AF197" s="358"/>
      <c r="AG197" s="382"/>
      <c r="AH197" s="382"/>
      <c r="AI197" s="382"/>
      <c r="AJ197" s="382"/>
      <c r="AK197" s="382"/>
      <c r="AL197" s="382"/>
      <c r="AM197" s="381"/>
      <c r="AN197" s="382"/>
      <c r="AO197" s="384"/>
      <c r="AP197" s="358"/>
      <c r="AQ197" s="356"/>
      <c r="AR197" s="356"/>
      <c r="AS197" s="356"/>
      <c r="AT197" s="356"/>
      <c r="AU197" s="356"/>
      <c r="AV197" s="356"/>
      <c r="AW197" s="356"/>
      <c r="AX197" s="356"/>
      <c r="AY197" s="356"/>
      <c r="AZ197" s="356"/>
      <c r="BA197" s="356"/>
      <c r="BB197" s="356"/>
      <c r="BC197" s="356"/>
      <c r="BD197" s="356"/>
      <c r="BE197" s="356"/>
      <c r="BF197" s="356"/>
      <c r="BG197" s="356"/>
      <c r="BH197" s="356"/>
      <c r="BI197" s="502"/>
      <c r="BJ197" s="355"/>
      <c r="BK197" s="358"/>
      <c r="BL197" s="356"/>
      <c r="BM197" s="356"/>
      <c r="BN197" s="356"/>
      <c r="BO197" s="356"/>
      <c r="BP197" s="356"/>
      <c r="BQ197" s="356"/>
      <c r="BR197" s="356"/>
      <c r="BS197" s="356"/>
      <c r="BT197" s="357"/>
      <c r="BU197" s="358"/>
      <c r="BV197" s="356"/>
      <c r="BW197" s="356"/>
      <c r="BX197" s="356"/>
      <c r="BY197" s="356"/>
      <c r="BZ197" s="356"/>
      <c r="CA197" s="356"/>
      <c r="CB197" s="356"/>
      <c r="CC197" s="356"/>
      <c r="CD197" s="357"/>
      <c r="CE197" s="395"/>
      <c r="CF197" s="358"/>
      <c r="CG197" s="356"/>
      <c r="CH197" s="356"/>
      <c r="CI197" s="356"/>
      <c r="CJ197" s="357"/>
      <c r="CK197" s="396"/>
      <c r="CL197" s="399"/>
      <c r="CM197" s="358"/>
      <c r="CN197" s="356"/>
      <c r="CO197" s="356"/>
      <c r="CP197" s="356"/>
      <c r="CQ197" s="356"/>
      <c r="CR197" s="356"/>
      <c r="CS197" s="356"/>
      <c r="CT197" s="356"/>
      <c r="CU197" s="356"/>
      <c r="CV197" s="357"/>
      <c r="CW197" s="355"/>
      <c r="CX197" s="355"/>
      <c r="CY197" s="358"/>
      <c r="CZ197" s="356"/>
      <c r="DA197" s="356"/>
      <c r="DB197" s="356"/>
      <c r="DC197" s="356"/>
      <c r="DD197" s="356"/>
      <c r="DE197" s="356"/>
      <c r="DF197" s="356"/>
      <c r="DG197" s="356"/>
      <c r="DH197" s="357"/>
      <c r="DI197" s="352"/>
      <c r="DJ197" s="352"/>
      <c r="DK197" s="393"/>
      <c r="DL197" s="393"/>
      <c r="DM197" s="393"/>
      <c r="DN197" s="393"/>
      <c r="DO197" s="393"/>
      <c r="DP197" s="393"/>
      <c r="DQ197" s="392"/>
      <c r="DR197" s="358"/>
      <c r="DS197" s="356"/>
      <c r="DT197" s="356"/>
      <c r="DU197" s="356"/>
      <c r="DV197" s="357"/>
      <c r="DW197" s="423"/>
      <c r="DX197" s="358"/>
      <c r="DY197" s="356"/>
      <c r="DZ197" s="356"/>
      <c r="EA197" s="356"/>
      <c r="EB197" s="357"/>
      <c r="EC197" s="423"/>
      <c r="ED197" s="424"/>
    </row>
    <row r="198" spans="2:134" ht="12.6" customHeight="1" x14ac:dyDescent="0.25">
      <c r="B198" s="432">
        <f t="shared" ref="B198" si="3839">B195+1</f>
        <v>64</v>
      </c>
      <c r="C198" s="429"/>
      <c r="D198" s="429"/>
      <c r="E198" s="429"/>
      <c r="F198" s="445" t="s">
        <v>212</v>
      </c>
      <c r="G198" s="450"/>
      <c r="H198" s="462" t="str">
        <f t="shared" ref="H198" si="3840">IF($F198="3e)  Skoršia transpozícia  - zavedenie transpozície pred termínom ktorý určuje smernica EÚ. "," ","")</f>
        <v/>
      </c>
      <c r="I198" s="462" t="str">
        <f t="shared" ref="I198" si="3841">IF($F198="3e)  Skoršia transpozícia  - zavedenie transpozície pred termínom ktorý určuje smernica EÚ. ",$H198,"NA")</f>
        <v>NA</v>
      </c>
      <c r="J198" s="494">
        <f>IF(I198&gt;12,1,I198/12)</f>
        <v>1</v>
      </c>
      <c r="K198" s="445"/>
      <c r="L198" s="414"/>
      <c r="M198" s="455">
        <f>IF(L198="N",0,L198)</f>
        <v>0</v>
      </c>
      <c r="N198" s="414" t="s">
        <v>212</v>
      </c>
      <c r="O198" s="414"/>
      <c r="P198" s="414"/>
      <c r="Q198" s="390" t="s">
        <v>36</v>
      </c>
      <c r="R198" s="385">
        <f>VLOOKUP(Q198,vstupy!$B$3:$C$15,2,FALSE)</f>
        <v>0</v>
      </c>
      <c r="S198" s="414"/>
      <c r="T198" s="415"/>
      <c r="U198" s="390" t="s">
        <v>36</v>
      </c>
      <c r="V198" s="385">
        <f>VLOOKUP(U198,vstupy!$B$3:$C$15,2,FALSE)</f>
        <v>0</v>
      </c>
      <c r="W198" s="414"/>
      <c r="X198" s="292" t="s">
        <v>157</v>
      </c>
      <c r="Y198" s="293" t="s">
        <v>152</v>
      </c>
      <c r="Z198" s="294">
        <f>VLOOKUP($X198,vstupy!$B$18:$F$31,MATCH($Y198,vstupy!$B$17:$F$17,0),0)</f>
        <v>0</v>
      </c>
      <c r="AA198" s="295" t="s">
        <v>158</v>
      </c>
      <c r="AB198" s="294">
        <f>VLOOKUP($AA198,vstupy!$B$34:$C$36,2,FALSE)</f>
        <v>0</v>
      </c>
      <c r="AC198" s="294">
        <f t="shared" si="3150"/>
        <v>0</v>
      </c>
      <c r="AD198" s="440" t="s">
        <v>36</v>
      </c>
      <c r="AE198" s="434">
        <f>VLOOKUP(AD198,vstupy!$B$3:$C$15,2,FALSE)</f>
        <v>0</v>
      </c>
      <c r="AF198" s="437" t="str">
        <f>IFERROR(IF(M198=0,"N",O198/L198*J198),0)</f>
        <v>N</v>
      </c>
      <c r="AG198" s="382">
        <f>O198*J198</f>
        <v>0</v>
      </c>
      <c r="AH198" s="394">
        <f t="shared" ref="AH198" si="3842">P198*R198*J198</f>
        <v>0</v>
      </c>
      <c r="AI198" s="381">
        <f t="shared" ref="AI198" si="3843">IFERROR(AH198*M198,0)</f>
        <v>0</v>
      </c>
      <c r="AJ198" s="394" t="str">
        <f t="shared" ref="AJ198" si="3844">IFERROR(IF(M198=0,"N",S198/L198*J198),0)</f>
        <v>N</v>
      </c>
      <c r="AK198" s="382">
        <f t="shared" ref="AK198" si="3845">S198*J198</f>
        <v>0</v>
      </c>
      <c r="AL198" s="382">
        <f>T198*V198*J198</f>
        <v>0</v>
      </c>
      <c r="AM198" s="387">
        <f t="shared" ref="AM198" si="3846">IFERROR(AL198*M198,0)</f>
        <v>0</v>
      </c>
      <c r="AN198" s="381">
        <f t="shared" ref="AN198" si="3847">IF(W198&gt;0,IF(AE198&gt;0,($G$5/160)*(W198/60)*AE198*J198,0),IF(AE198&gt;0,($G$5/160)*((AC198+AC199+AC200)/60)*AE198*J198,0))</f>
        <v>0</v>
      </c>
      <c r="AO198" s="384">
        <f>IFERROR(AN198*M198,0)</f>
        <v>0</v>
      </c>
      <c r="AP198" s="358">
        <f t="shared" ref="AP198" si="3848">IF($N198="In (zvyšuje náklady)",AF198,0)</f>
        <v>0</v>
      </c>
      <c r="AQ198" s="356">
        <f t="shared" ref="AQ198" si="3849">IF($N198="In (zvyšuje náklady)",AG198,0)</f>
        <v>0</v>
      </c>
      <c r="AR198" s="356">
        <f t="shared" ref="AR198" si="3850">IF($N198="In (zvyšuje náklady)",AH198,0)</f>
        <v>0</v>
      </c>
      <c r="AS198" s="356">
        <f t="shared" ref="AS198" si="3851">IF($N198="In (zvyšuje náklady)",AI198,0)</f>
        <v>0</v>
      </c>
      <c r="AT198" s="356">
        <f t="shared" ref="AT198" si="3852">IF($N198="In (zvyšuje náklady)",AJ198,0)</f>
        <v>0</v>
      </c>
      <c r="AU198" s="356">
        <f t="shared" ref="AU198" si="3853">IF($N198="In (zvyšuje náklady)",AK198,0)</f>
        <v>0</v>
      </c>
      <c r="AV198" s="356">
        <f t="shared" ref="AV198" si="3854">IF($N198="In (zvyšuje náklady)",AL198,0)</f>
        <v>0</v>
      </c>
      <c r="AW198" s="356">
        <f t="shared" ref="AW198" si="3855">IF($N198="In (zvyšuje náklady)",AM198,0)</f>
        <v>0</v>
      </c>
      <c r="AX198" s="356">
        <f t="shared" ref="AX198" si="3856">IF($N198="In (zvyšuje náklady)",AN198,0)</f>
        <v>0</v>
      </c>
      <c r="AY198" s="356">
        <f t="shared" ref="AY198" si="3857">IF($N198="In (zvyšuje náklady)",AO198,0)</f>
        <v>0</v>
      </c>
      <c r="AZ198" s="356" t="str">
        <f t="shared" ref="AZ198" si="3858">IF($N198="Out (znižuje náklady)",AF198,"0")</f>
        <v>0</v>
      </c>
      <c r="BA198" s="356" t="str">
        <f t="shared" ref="BA198" si="3859">IF($N198="Out (znižuje náklady)",AG198,"0")</f>
        <v>0</v>
      </c>
      <c r="BB198" s="356" t="str">
        <f t="shared" ref="BB198" si="3860">IF($N198="Out (znižuje náklady)",AH198,"0")</f>
        <v>0</v>
      </c>
      <c r="BC198" s="356" t="str">
        <f t="shared" ref="BC198" si="3861">IF($N198="Out (znižuje náklady)",AI198,"0")</f>
        <v>0</v>
      </c>
      <c r="BD198" s="356" t="str">
        <f t="shared" ref="BD198" si="3862">IF($N198="Out (znižuje náklady)",AJ198,"0")</f>
        <v>0</v>
      </c>
      <c r="BE198" s="356" t="str">
        <f t="shared" ref="BE198" si="3863">IF($N198="Out (znižuje náklady)",AK198,"0")</f>
        <v>0</v>
      </c>
      <c r="BF198" s="356" t="str">
        <f t="shared" ref="BF198" si="3864">IF($N198="Out (znižuje náklady)",AL198,"0")</f>
        <v>0</v>
      </c>
      <c r="BG198" s="356" t="str">
        <f t="shared" ref="BG198" si="3865">IF($N198="Out (znižuje náklady)",AM198,"0")</f>
        <v>0</v>
      </c>
      <c r="BH198" s="356" t="str">
        <f t="shared" ref="BH198" si="3866">IF($N198="Out (znižuje náklady)",AN198,"0")</f>
        <v>0</v>
      </c>
      <c r="BI198" s="502" t="str">
        <f t="shared" ref="BI198" si="3867">IF($N198="Out (znižuje náklady)",AO198,"0")</f>
        <v>0</v>
      </c>
      <c r="BJ198" s="355">
        <f>IF(F198=vstupy!$B$47,0,1)</f>
        <v>1</v>
      </c>
      <c r="BK198" s="358">
        <f t="shared" ref="BK198" si="3868">$BJ198*AP198</f>
        <v>0</v>
      </c>
      <c r="BL198" s="356">
        <f t="shared" ref="BL198" si="3869">$BJ198*AQ198</f>
        <v>0</v>
      </c>
      <c r="BM198" s="356">
        <f t="shared" ref="BM198" si="3870">$BJ198*AR198</f>
        <v>0</v>
      </c>
      <c r="BN198" s="356">
        <f t="shared" ref="BN198" si="3871">$BJ198*AS198</f>
        <v>0</v>
      </c>
      <c r="BO198" s="356">
        <f t="shared" ref="BO198" si="3872">$BJ198*AT198</f>
        <v>0</v>
      </c>
      <c r="BP198" s="356">
        <f t="shared" ref="BP198" si="3873">$BJ198*AU198</f>
        <v>0</v>
      </c>
      <c r="BQ198" s="356">
        <f t="shared" ref="BQ198" si="3874">$BJ198*AV198</f>
        <v>0</v>
      </c>
      <c r="BR198" s="356">
        <f t="shared" ref="BR198" si="3875">$BJ198*AW198</f>
        <v>0</v>
      </c>
      <c r="BS198" s="356">
        <f t="shared" ref="BS198" si="3876">$BJ198*AX198</f>
        <v>0</v>
      </c>
      <c r="BT198" s="357">
        <f t="shared" ref="BT198" si="3877">$BJ198*AY198</f>
        <v>0</v>
      </c>
      <c r="BU198" s="358">
        <f t="shared" ref="BU198" si="3878">$BJ198*AZ198</f>
        <v>0</v>
      </c>
      <c r="BV198" s="356">
        <f t="shared" ref="BV198" si="3879">$BJ198*BA198</f>
        <v>0</v>
      </c>
      <c r="BW198" s="356">
        <f t="shared" ref="BW198" si="3880">$BJ198*BB198</f>
        <v>0</v>
      </c>
      <c r="BX198" s="356">
        <f t="shared" ref="BX198" si="3881">$BJ198*BC198</f>
        <v>0</v>
      </c>
      <c r="BY198" s="356">
        <f t="shared" ref="BY198" si="3882">$BJ198*BD198</f>
        <v>0</v>
      </c>
      <c r="BZ198" s="356">
        <f t="shared" ref="BZ198" si="3883">$BJ198*BE198</f>
        <v>0</v>
      </c>
      <c r="CA198" s="356">
        <f t="shared" ref="CA198" si="3884">$BJ198*BF198</f>
        <v>0</v>
      </c>
      <c r="CB198" s="356">
        <f t="shared" ref="CB198" si="3885">$BJ198*BG198</f>
        <v>0</v>
      </c>
      <c r="CC198" s="356">
        <f t="shared" ref="CC198" si="3886">$BJ198*BH198</f>
        <v>0</v>
      </c>
      <c r="CD198" s="357">
        <f t="shared" ref="CD198" si="3887">$BJ198*BI198</f>
        <v>0</v>
      </c>
      <c r="CE198" s="395">
        <f>IF(N198="Nemení sa",1,0)</f>
        <v>0</v>
      </c>
      <c r="CF198" s="358">
        <f>AG198*$CE198</f>
        <v>0</v>
      </c>
      <c r="CG198" s="356">
        <f>AI198*$CE198</f>
        <v>0</v>
      </c>
      <c r="CH198" s="356">
        <f>AK198*$CE198</f>
        <v>0</v>
      </c>
      <c r="CI198" s="356">
        <f>AM198*$CE198</f>
        <v>0</v>
      </c>
      <c r="CJ198" s="357">
        <f>AO198*$CE198</f>
        <v>0</v>
      </c>
      <c r="CK198" s="396">
        <f t="shared" ref="CK198" si="3888">SUM(CF198:CJ200)</f>
        <v>0</v>
      </c>
      <c r="CL198" s="397">
        <f>IF(F198=vstupy!B$42,"1",0)</f>
        <v>0</v>
      </c>
      <c r="CM198" s="358">
        <f t="shared" ref="CM198" si="3889">IF($CL198="1",AP198,0)</f>
        <v>0</v>
      </c>
      <c r="CN198" s="356">
        <f t="shared" ref="CN198" si="3890">IF($CL198="1",AQ198,0)</f>
        <v>0</v>
      </c>
      <c r="CO198" s="356">
        <f t="shared" ref="CO198" si="3891">IF($CL198="1",AR198,0)</f>
        <v>0</v>
      </c>
      <c r="CP198" s="356">
        <f t="shared" ref="CP198" si="3892">IF($CL198="1",AS198,0)</f>
        <v>0</v>
      </c>
      <c r="CQ198" s="356">
        <f t="shared" ref="CQ198" si="3893">IF($CL198="1",AT198,0)</f>
        <v>0</v>
      </c>
      <c r="CR198" s="356">
        <f t="shared" ref="CR198" si="3894">IF($CL198="1",AU198,0)</f>
        <v>0</v>
      </c>
      <c r="CS198" s="356">
        <f t="shared" ref="CS198" si="3895">IF($CL198="1",AV198,0)</f>
        <v>0</v>
      </c>
      <c r="CT198" s="356">
        <f t="shared" ref="CT198" si="3896">IF($CL198="1",AW198,0)</f>
        <v>0</v>
      </c>
      <c r="CU198" s="356">
        <f t="shared" ref="CU198" si="3897">IF($CL198="1",AX198,0)</f>
        <v>0</v>
      </c>
      <c r="CV198" s="357">
        <f t="shared" ref="CV198" si="3898">IF($CL198="1",AY198,0)</f>
        <v>0</v>
      </c>
      <c r="CW198" s="355">
        <f>CP198+CT198+CV198</f>
        <v>0</v>
      </c>
      <c r="CX198" s="355">
        <f t="shared" ref="CX198" si="3899">CN198+CR198</f>
        <v>0</v>
      </c>
      <c r="CY198" s="358">
        <f t="shared" ref="CY198" si="3900">IF($CL198="1",AZ198,0)</f>
        <v>0</v>
      </c>
      <c r="CZ198" s="356">
        <f t="shared" ref="CZ198" si="3901">IF($CL198="1",BA198,0)</f>
        <v>0</v>
      </c>
      <c r="DA198" s="356">
        <f t="shared" ref="DA198" si="3902">IF($CL198="1",BB198,0)</f>
        <v>0</v>
      </c>
      <c r="DB198" s="356">
        <f t="shared" ref="DB198" si="3903">IF($CL198="1",BC198,0)</f>
        <v>0</v>
      </c>
      <c r="DC198" s="356">
        <f t="shared" ref="DC198" si="3904">IF($CL198="1",BD198,0)</f>
        <v>0</v>
      </c>
      <c r="DD198" s="356">
        <f t="shared" ref="DD198" si="3905">IF($CL198="1",BE198,0)</f>
        <v>0</v>
      </c>
      <c r="DE198" s="356">
        <f t="shared" ref="DE198" si="3906">IF($CL198="1",BF198,0)</f>
        <v>0</v>
      </c>
      <c r="DF198" s="356">
        <f t="shared" ref="DF198" si="3907">IF($CL198="1",BG198,0)</f>
        <v>0</v>
      </c>
      <c r="DG198" s="356">
        <f t="shared" ref="DG198" si="3908">IF($CL198="1",BH198,0)</f>
        <v>0</v>
      </c>
      <c r="DH198" s="357">
        <f t="shared" ref="DH198" si="3909">IF($CL198="1",BI198,0)</f>
        <v>0</v>
      </c>
      <c r="DI198" s="352">
        <f>DB198+DF198+DH198</f>
        <v>0</v>
      </c>
      <c r="DJ198" s="352">
        <f t="shared" ref="DJ198" si="3910">CZ198+DD198</f>
        <v>0</v>
      </c>
      <c r="DK198" s="393">
        <f>IF(CE198=0,1,0)</f>
        <v>1</v>
      </c>
      <c r="DL198" s="393">
        <f>IFERROR(IF($AF198="N",AH198+AJ198+AL198+AN198,AF198+AH198+AJ198+AL198+AN198),0)*$DK198</f>
        <v>0</v>
      </c>
      <c r="DM198" s="393">
        <f>(AG198+AI198+AK198+AM198+AO198)*$DK198</f>
        <v>0</v>
      </c>
      <c r="DN198" s="393">
        <f>AS198+AW198+AY198-CW198</f>
        <v>0</v>
      </c>
      <c r="DO198" s="393">
        <f>BC198+BG198+BI198-DI198</f>
        <v>0</v>
      </c>
      <c r="DP198" s="393">
        <f>DN198+DO198</f>
        <v>0</v>
      </c>
      <c r="DQ198" s="392" t="str">
        <f>IF(OR(F198=vstupy!B$40,F198=vstupy!B$41,F198=vstupy!B$42,),"0","1")</f>
        <v>0</v>
      </c>
      <c r="DR198" s="358">
        <f>IF($DQ198="1",AQ198,"0")+CF198</f>
        <v>0</v>
      </c>
      <c r="DS198" s="356">
        <f>IF($DQ198="1",AS198,"0")+CG198</f>
        <v>0</v>
      </c>
      <c r="DT198" s="356">
        <f>IF($DQ198="1",AU198,"0")+CH198</f>
        <v>0</v>
      </c>
      <c r="DU198" s="356">
        <f>IF($DQ198="1",AW198,"0")+CI198</f>
        <v>0</v>
      </c>
      <c r="DV198" s="357">
        <f>IF($DQ198="1",AY198,"0")+CJ198</f>
        <v>0</v>
      </c>
      <c r="DW198" s="423">
        <f t="shared" ref="DW198" si="3911">SUM(DR198:DV200)</f>
        <v>0</v>
      </c>
      <c r="DX198" s="358" t="str">
        <f t="shared" ref="DX198" si="3912">IF($DQ198="1",BA198,"0")</f>
        <v>0</v>
      </c>
      <c r="DY198" s="356" t="str">
        <f t="shared" ref="DY198" si="3913">IF($DQ198="1",BC198,"0")</f>
        <v>0</v>
      </c>
      <c r="DZ198" s="356" t="str">
        <f t="shared" ref="DZ198" si="3914">IF($DQ198="1",BE198,"0")</f>
        <v>0</v>
      </c>
      <c r="EA198" s="356" t="str">
        <f>IF($DQ198="1",BG198,"0")</f>
        <v>0</v>
      </c>
      <c r="EB198" s="357" t="str">
        <f>IF($DQ198="1",BI198,"0")</f>
        <v>0</v>
      </c>
      <c r="EC198" s="423">
        <f t="shared" ref="EC198" si="3915">SUM(DX198:EB200)</f>
        <v>0</v>
      </c>
      <c r="ED198" s="424">
        <f>EC198+DW198</f>
        <v>0</v>
      </c>
    </row>
    <row r="199" spans="2:134" ht="12.6" customHeight="1" x14ac:dyDescent="0.25">
      <c r="B199" s="432"/>
      <c r="C199" s="429"/>
      <c r="D199" s="429"/>
      <c r="E199" s="429"/>
      <c r="F199" s="446"/>
      <c r="G199" s="450"/>
      <c r="H199" s="463"/>
      <c r="I199" s="463"/>
      <c r="J199" s="495"/>
      <c r="K199" s="446"/>
      <c r="L199" s="414"/>
      <c r="M199" s="455"/>
      <c r="N199" s="414"/>
      <c r="O199" s="414"/>
      <c r="P199" s="414"/>
      <c r="Q199" s="390"/>
      <c r="R199" s="385"/>
      <c r="S199" s="414"/>
      <c r="T199" s="415"/>
      <c r="U199" s="390"/>
      <c r="V199" s="385"/>
      <c r="W199" s="414"/>
      <c r="X199" s="292" t="s">
        <v>157</v>
      </c>
      <c r="Y199" s="293" t="s">
        <v>152</v>
      </c>
      <c r="Z199" s="294">
        <f>VLOOKUP($X199,vstupy!$B$18:$F$31,MATCH($Y199,vstupy!$B$17:$F$17,0),0)</f>
        <v>0</v>
      </c>
      <c r="AA199" s="295" t="s">
        <v>158</v>
      </c>
      <c r="AB199" s="294">
        <f>VLOOKUP($AA199,vstupy!$B$34:$C$36,2,FALSE)</f>
        <v>0</v>
      </c>
      <c r="AC199" s="294">
        <f t="shared" si="3150"/>
        <v>0</v>
      </c>
      <c r="AD199" s="441"/>
      <c r="AE199" s="435"/>
      <c r="AF199" s="358"/>
      <c r="AG199" s="382"/>
      <c r="AH199" s="382"/>
      <c r="AI199" s="382"/>
      <c r="AJ199" s="382"/>
      <c r="AK199" s="382"/>
      <c r="AL199" s="382"/>
      <c r="AM199" s="389"/>
      <c r="AN199" s="382"/>
      <c r="AO199" s="384"/>
      <c r="AP199" s="358"/>
      <c r="AQ199" s="356"/>
      <c r="AR199" s="356"/>
      <c r="AS199" s="356"/>
      <c r="AT199" s="356"/>
      <c r="AU199" s="356"/>
      <c r="AV199" s="356"/>
      <c r="AW199" s="356"/>
      <c r="AX199" s="356"/>
      <c r="AY199" s="356"/>
      <c r="AZ199" s="356"/>
      <c r="BA199" s="356"/>
      <c r="BB199" s="356"/>
      <c r="BC199" s="356"/>
      <c r="BD199" s="356"/>
      <c r="BE199" s="356"/>
      <c r="BF199" s="356"/>
      <c r="BG199" s="356"/>
      <c r="BH199" s="356"/>
      <c r="BI199" s="502"/>
      <c r="BJ199" s="355"/>
      <c r="BK199" s="358"/>
      <c r="BL199" s="356"/>
      <c r="BM199" s="356"/>
      <c r="BN199" s="356"/>
      <c r="BO199" s="356"/>
      <c r="BP199" s="356"/>
      <c r="BQ199" s="356"/>
      <c r="BR199" s="356"/>
      <c r="BS199" s="356"/>
      <c r="BT199" s="357"/>
      <c r="BU199" s="358"/>
      <c r="BV199" s="356"/>
      <c r="BW199" s="356"/>
      <c r="BX199" s="356"/>
      <c r="BY199" s="356"/>
      <c r="BZ199" s="356"/>
      <c r="CA199" s="356"/>
      <c r="CB199" s="356"/>
      <c r="CC199" s="356"/>
      <c r="CD199" s="357"/>
      <c r="CE199" s="395"/>
      <c r="CF199" s="358"/>
      <c r="CG199" s="356"/>
      <c r="CH199" s="356"/>
      <c r="CI199" s="356"/>
      <c r="CJ199" s="357"/>
      <c r="CK199" s="396"/>
      <c r="CL199" s="398"/>
      <c r="CM199" s="358"/>
      <c r="CN199" s="356"/>
      <c r="CO199" s="356"/>
      <c r="CP199" s="356"/>
      <c r="CQ199" s="356"/>
      <c r="CR199" s="356"/>
      <c r="CS199" s="356"/>
      <c r="CT199" s="356"/>
      <c r="CU199" s="356"/>
      <c r="CV199" s="357"/>
      <c r="CW199" s="355"/>
      <c r="CX199" s="355"/>
      <c r="CY199" s="358"/>
      <c r="CZ199" s="356"/>
      <c r="DA199" s="356"/>
      <c r="DB199" s="356"/>
      <c r="DC199" s="356"/>
      <c r="DD199" s="356"/>
      <c r="DE199" s="356"/>
      <c r="DF199" s="356"/>
      <c r="DG199" s="356"/>
      <c r="DH199" s="357"/>
      <c r="DI199" s="352"/>
      <c r="DJ199" s="352"/>
      <c r="DK199" s="393"/>
      <c r="DL199" s="393"/>
      <c r="DM199" s="393"/>
      <c r="DN199" s="393"/>
      <c r="DO199" s="393"/>
      <c r="DP199" s="393"/>
      <c r="DQ199" s="392"/>
      <c r="DR199" s="358"/>
      <c r="DS199" s="356"/>
      <c r="DT199" s="356"/>
      <c r="DU199" s="356"/>
      <c r="DV199" s="357"/>
      <c r="DW199" s="423"/>
      <c r="DX199" s="358"/>
      <c r="DY199" s="356"/>
      <c r="DZ199" s="356"/>
      <c r="EA199" s="356"/>
      <c r="EB199" s="357"/>
      <c r="EC199" s="423"/>
      <c r="ED199" s="424"/>
    </row>
    <row r="200" spans="2:134" ht="12.6" customHeight="1" x14ac:dyDescent="0.25">
      <c r="B200" s="432"/>
      <c r="C200" s="429"/>
      <c r="D200" s="429"/>
      <c r="E200" s="429"/>
      <c r="F200" s="447"/>
      <c r="G200" s="450"/>
      <c r="H200" s="464"/>
      <c r="I200" s="464"/>
      <c r="J200" s="496"/>
      <c r="K200" s="447"/>
      <c r="L200" s="414"/>
      <c r="M200" s="455"/>
      <c r="N200" s="414"/>
      <c r="O200" s="414"/>
      <c r="P200" s="414"/>
      <c r="Q200" s="390"/>
      <c r="R200" s="385"/>
      <c r="S200" s="414"/>
      <c r="T200" s="415"/>
      <c r="U200" s="390"/>
      <c r="V200" s="385"/>
      <c r="W200" s="414"/>
      <c r="X200" s="292" t="s">
        <v>157</v>
      </c>
      <c r="Y200" s="293" t="s">
        <v>152</v>
      </c>
      <c r="Z200" s="294">
        <f>VLOOKUP($X200,vstupy!$B$18:$F$31,MATCH($Y200,vstupy!$B$17:$F$17,0),0)</f>
        <v>0</v>
      </c>
      <c r="AA200" s="295" t="s">
        <v>158</v>
      </c>
      <c r="AB200" s="294">
        <f>VLOOKUP($AA200,vstupy!$B$34:$C$36,2,FALSE)</f>
        <v>0</v>
      </c>
      <c r="AC200" s="294">
        <f t="shared" si="3150"/>
        <v>0</v>
      </c>
      <c r="AD200" s="442"/>
      <c r="AE200" s="436"/>
      <c r="AF200" s="358"/>
      <c r="AG200" s="382"/>
      <c r="AH200" s="382"/>
      <c r="AI200" s="382"/>
      <c r="AJ200" s="382"/>
      <c r="AK200" s="382"/>
      <c r="AL200" s="382"/>
      <c r="AM200" s="381"/>
      <c r="AN200" s="382"/>
      <c r="AO200" s="384"/>
      <c r="AP200" s="358"/>
      <c r="AQ200" s="356"/>
      <c r="AR200" s="356"/>
      <c r="AS200" s="356"/>
      <c r="AT200" s="356"/>
      <c r="AU200" s="356"/>
      <c r="AV200" s="356"/>
      <c r="AW200" s="356"/>
      <c r="AX200" s="356"/>
      <c r="AY200" s="356"/>
      <c r="AZ200" s="356"/>
      <c r="BA200" s="356"/>
      <c r="BB200" s="356"/>
      <c r="BC200" s="356"/>
      <c r="BD200" s="356"/>
      <c r="BE200" s="356"/>
      <c r="BF200" s="356"/>
      <c r="BG200" s="356"/>
      <c r="BH200" s="356"/>
      <c r="BI200" s="502"/>
      <c r="BJ200" s="355"/>
      <c r="BK200" s="358"/>
      <c r="BL200" s="356"/>
      <c r="BM200" s="356"/>
      <c r="BN200" s="356"/>
      <c r="BO200" s="356"/>
      <c r="BP200" s="356"/>
      <c r="BQ200" s="356"/>
      <c r="BR200" s="356"/>
      <c r="BS200" s="356"/>
      <c r="BT200" s="357"/>
      <c r="BU200" s="358"/>
      <c r="BV200" s="356"/>
      <c r="BW200" s="356"/>
      <c r="BX200" s="356"/>
      <c r="BY200" s="356"/>
      <c r="BZ200" s="356"/>
      <c r="CA200" s="356"/>
      <c r="CB200" s="356"/>
      <c r="CC200" s="356"/>
      <c r="CD200" s="357"/>
      <c r="CE200" s="395"/>
      <c r="CF200" s="358"/>
      <c r="CG200" s="356"/>
      <c r="CH200" s="356"/>
      <c r="CI200" s="356"/>
      <c r="CJ200" s="357"/>
      <c r="CK200" s="396"/>
      <c r="CL200" s="399"/>
      <c r="CM200" s="358"/>
      <c r="CN200" s="356"/>
      <c r="CO200" s="356"/>
      <c r="CP200" s="356"/>
      <c r="CQ200" s="356"/>
      <c r="CR200" s="356"/>
      <c r="CS200" s="356"/>
      <c r="CT200" s="356"/>
      <c r="CU200" s="356"/>
      <c r="CV200" s="357"/>
      <c r="CW200" s="355"/>
      <c r="CX200" s="355"/>
      <c r="CY200" s="358"/>
      <c r="CZ200" s="356"/>
      <c r="DA200" s="356"/>
      <c r="DB200" s="356"/>
      <c r="DC200" s="356"/>
      <c r="DD200" s="356"/>
      <c r="DE200" s="356"/>
      <c r="DF200" s="356"/>
      <c r="DG200" s="356"/>
      <c r="DH200" s="357"/>
      <c r="DI200" s="352"/>
      <c r="DJ200" s="352"/>
      <c r="DK200" s="393"/>
      <c r="DL200" s="393"/>
      <c r="DM200" s="393"/>
      <c r="DN200" s="393"/>
      <c r="DO200" s="393"/>
      <c r="DP200" s="393"/>
      <c r="DQ200" s="392"/>
      <c r="DR200" s="358"/>
      <c r="DS200" s="356"/>
      <c r="DT200" s="356"/>
      <c r="DU200" s="356"/>
      <c r="DV200" s="357"/>
      <c r="DW200" s="423"/>
      <c r="DX200" s="358"/>
      <c r="DY200" s="356"/>
      <c r="DZ200" s="356"/>
      <c r="EA200" s="356"/>
      <c r="EB200" s="357"/>
      <c r="EC200" s="423"/>
      <c r="ED200" s="424"/>
    </row>
    <row r="201" spans="2:134" ht="12.6" customHeight="1" x14ac:dyDescent="0.25">
      <c r="B201" s="433">
        <f t="shared" ref="B201" si="3916">B198+1</f>
        <v>65</v>
      </c>
      <c r="C201" s="428"/>
      <c r="D201" s="428"/>
      <c r="E201" s="428"/>
      <c r="F201" s="457" t="s">
        <v>212</v>
      </c>
      <c r="G201" s="449"/>
      <c r="H201" s="474" t="str">
        <f t="shared" ref="H201" si="3917">IF($F201="3e)  Skoršia transpozícia  - zavedenie transpozície pred termínom ktorý určuje smernica EÚ. "," ","")</f>
        <v/>
      </c>
      <c r="I201" s="474" t="str">
        <f t="shared" ref="I201" si="3918">IF($F201="3e)  Skoršia transpozícia  - zavedenie transpozície pred termínom ktorý určuje smernica EÚ. ",$H201,"NA")</f>
        <v>NA</v>
      </c>
      <c r="J201" s="491">
        <f>IF(I201&gt;12,1,I201/12)</f>
        <v>1</v>
      </c>
      <c r="K201" s="457"/>
      <c r="L201" s="413"/>
      <c r="M201" s="456">
        <f>IF(L201="N",0,L201)</f>
        <v>0</v>
      </c>
      <c r="N201" s="413" t="s">
        <v>212</v>
      </c>
      <c r="O201" s="413"/>
      <c r="P201" s="413"/>
      <c r="Q201" s="391" t="s">
        <v>36</v>
      </c>
      <c r="R201" s="386">
        <f>VLOOKUP(Q201,vstupy!$B$3:$C$15,2,FALSE)</f>
        <v>0</v>
      </c>
      <c r="S201" s="413"/>
      <c r="T201" s="416"/>
      <c r="U201" s="391" t="s">
        <v>36</v>
      </c>
      <c r="V201" s="386">
        <f>VLOOKUP(U201,vstupy!$B$3:$C$15,2,FALSE)</f>
        <v>0</v>
      </c>
      <c r="W201" s="413"/>
      <c r="X201" s="174" t="s">
        <v>157</v>
      </c>
      <c r="Y201" s="188" t="s">
        <v>152</v>
      </c>
      <c r="Z201" s="185">
        <f>VLOOKUP($X201,vstupy!$B$18:$F$31,MATCH($Y201,vstupy!$B$17:$F$17,0),0)</f>
        <v>0</v>
      </c>
      <c r="AA201" s="121" t="s">
        <v>158</v>
      </c>
      <c r="AB201" s="185">
        <f>VLOOKUP($AA201,vstupy!$B$34:$C$36,2,FALSE)</f>
        <v>0</v>
      </c>
      <c r="AC201" s="185">
        <f t="shared" ref="AC201:AC230" si="3919">Z201+AB201</f>
        <v>0</v>
      </c>
      <c r="AD201" s="465" t="s">
        <v>36</v>
      </c>
      <c r="AE201" s="434">
        <f>VLOOKUP(AD201,vstupy!$B$3:$C$15,2,FALSE)</f>
        <v>0</v>
      </c>
      <c r="AF201" s="437" t="str">
        <f>IFERROR(IF(M201=0,"N",O201/L201*J201),0)</f>
        <v>N</v>
      </c>
      <c r="AG201" s="382">
        <f>O201*J201</f>
        <v>0</v>
      </c>
      <c r="AH201" s="394">
        <f t="shared" ref="AH201" si="3920">P201*R201*J201</f>
        <v>0</v>
      </c>
      <c r="AI201" s="381">
        <f t="shared" ref="AI201" si="3921">IFERROR(AH201*M201,0)</f>
        <v>0</v>
      </c>
      <c r="AJ201" s="394" t="str">
        <f t="shared" ref="AJ201" si="3922">IFERROR(IF(M201=0,"N",S201/L201*J201),0)</f>
        <v>N</v>
      </c>
      <c r="AK201" s="382">
        <f t="shared" ref="AK201" si="3923">S201*J201</f>
        <v>0</v>
      </c>
      <c r="AL201" s="382">
        <f>T201*V201*J201</f>
        <v>0</v>
      </c>
      <c r="AM201" s="387">
        <f t="shared" ref="AM201" si="3924">IFERROR(AL201*M201,0)</f>
        <v>0</v>
      </c>
      <c r="AN201" s="381">
        <f t="shared" ref="AN201" si="3925">IF(W201&gt;0,IF(AE201&gt;0,($G$5/160)*(W201/60)*AE201*J201,0),IF(AE201&gt;0,($G$5/160)*((AC201+AC202+AC203)/60)*AE201*J201,0))</f>
        <v>0</v>
      </c>
      <c r="AO201" s="384">
        <f>IFERROR(AN201*M201,0)</f>
        <v>0</v>
      </c>
      <c r="AP201" s="358">
        <f t="shared" ref="AP201" si="3926">IF($N201="In (zvyšuje náklady)",AF201,0)</f>
        <v>0</v>
      </c>
      <c r="AQ201" s="356">
        <f t="shared" ref="AQ201" si="3927">IF($N201="In (zvyšuje náklady)",AG201,0)</f>
        <v>0</v>
      </c>
      <c r="AR201" s="356">
        <f t="shared" ref="AR201" si="3928">IF($N201="In (zvyšuje náklady)",AH201,0)</f>
        <v>0</v>
      </c>
      <c r="AS201" s="356">
        <f t="shared" ref="AS201" si="3929">IF($N201="In (zvyšuje náklady)",AI201,0)</f>
        <v>0</v>
      </c>
      <c r="AT201" s="356">
        <f t="shared" ref="AT201" si="3930">IF($N201="In (zvyšuje náklady)",AJ201,0)</f>
        <v>0</v>
      </c>
      <c r="AU201" s="356">
        <f t="shared" ref="AU201" si="3931">IF($N201="In (zvyšuje náklady)",AK201,0)</f>
        <v>0</v>
      </c>
      <c r="AV201" s="356">
        <f t="shared" ref="AV201" si="3932">IF($N201="In (zvyšuje náklady)",AL201,0)</f>
        <v>0</v>
      </c>
      <c r="AW201" s="356">
        <f t="shared" ref="AW201" si="3933">IF($N201="In (zvyšuje náklady)",AM201,0)</f>
        <v>0</v>
      </c>
      <c r="AX201" s="356">
        <f t="shared" ref="AX201" si="3934">IF($N201="In (zvyšuje náklady)",AN201,0)</f>
        <v>0</v>
      </c>
      <c r="AY201" s="356">
        <f t="shared" ref="AY201" si="3935">IF($N201="In (zvyšuje náklady)",AO201,0)</f>
        <v>0</v>
      </c>
      <c r="AZ201" s="356" t="str">
        <f t="shared" ref="AZ201" si="3936">IF($N201="Out (znižuje náklady)",AF201,"0")</f>
        <v>0</v>
      </c>
      <c r="BA201" s="356" t="str">
        <f t="shared" ref="BA201" si="3937">IF($N201="Out (znižuje náklady)",AG201,"0")</f>
        <v>0</v>
      </c>
      <c r="BB201" s="356" t="str">
        <f t="shared" ref="BB201" si="3938">IF($N201="Out (znižuje náklady)",AH201,"0")</f>
        <v>0</v>
      </c>
      <c r="BC201" s="356" t="str">
        <f t="shared" ref="BC201" si="3939">IF($N201="Out (znižuje náklady)",AI201,"0")</f>
        <v>0</v>
      </c>
      <c r="BD201" s="356" t="str">
        <f t="shared" ref="BD201" si="3940">IF($N201="Out (znižuje náklady)",AJ201,"0")</f>
        <v>0</v>
      </c>
      <c r="BE201" s="356" t="str">
        <f t="shared" ref="BE201" si="3941">IF($N201="Out (znižuje náklady)",AK201,"0")</f>
        <v>0</v>
      </c>
      <c r="BF201" s="356" t="str">
        <f t="shared" ref="BF201" si="3942">IF($N201="Out (znižuje náklady)",AL201,"0")</f>
        <v>0</v>
      </c>
      <c r="BG201" s="356" t="str">
        <f t="shared" ref="BG201" si="3943">IF($N201="Out (znižuje náklady)",AM201,"0")</f>
        <v>0</v>
      </c>
      <c r="BH201" s="356" t="str">
        <f t="shared" ref="BH201" si="3944">IF($N201="Out (znižuje náklady)",AN201,"0")</f>
        <v>0</v>
      </c>
      <c r="BI201" s="502" t="str">
        <f t="shared" ref="BI201" si="3945">IF($N201="Out (znižuje náklady)",AO201,"0")</f>
        <v>0</v>
      </c>
      <c r="BJ201" s="355">
        <f>IF(F201=vstupy!$B$47,0,1)</f>
        <v>1</v>
      </c>
      <c r="BK201" s="358">
        <f t="shared" ref="BK201" si="3946">$BJ201*AP201</f>
        <v>0</v>
      </c>
      <c r="BL201" s="356">
        <f t="shared" ref="BL201" si="3947">$BJ201*AQ201</f>
        <v>0</v>
      </c>
      <c r="BM201" s="356">
        <f t="shared" ref="BM201" si="3948">$BJ201*AR201</f>
        <v>0</v>
      </c>
      <c r="BN201" s="356">
        <f t="shared" ref="BN201" si="3949">$BJ201*AS201</f>
        <v>0</v>
      </c>
      <c r="BO201" s="356">
        <f t="shared" ref="BO201" si="3950">$BJ201*AT201</f>
        <v>0</v>
      </c>
      <c r="BP201" s="356">
        <f t="shared" ref="BP201" si="3951">$BJ201*AU201</f>
        <v>0</v>
      </c>
      <c r="BQ201" s="356">
        <f t="shared" ref="BQ201" si="3952">$BJ201*AV201</f>
        <v>0</v>
      </c>
      <c r="BR201" s="356">
        <f t="shared" ref="BR201" si="3953">$BJ201*AW201</f>
        <v>0</v>
      </c>
      <c r="BS201" s="356">
        <f t="shared" ref="BS201" si="3954">$BJ201*AX201</f>
        <v>0</v>
      </c>
      <c r="BT201" s="357">
        <f t="shared" ref="BT201" si="3955">$BJ201*AY201</f>
        <v>0</v>
      </c>
      <c r="BU201" s="358">
        <f t="shared" ref="BU201" si="3956">$BJ201*AZ201</f>
        <v>0</v>
      </c>
      <c r="BV201" s="356">
        <f t="shared" ref="BV201" si="3957">$BJ201*BA201</f>
        <v>0</v>
      </c>
      <c r="BW201" s="356">
        <f t="shared" ref="BW201" si="3958">$BJ201*BB201</f>
        <v>0</v>
      </c>
      <c r="BX201" s="356">
        <f t="shared" ref="BX201" si="3959">$BJ201*BC201</f>
        <v>0</v>
      </c>
      <c r="BY201" s="356">
        <f t="shared" ref="BY201" si="3960">$BJ201*BD201</f>
        <v>0</v>
      </c>
      <c r="BZ201" s="356">
        <f t="shared" ref="BZ201" si="3961">$BJ201*BE201</f>
        <v>0</v>
      </c>
      <c r="CA201" s="356">
        <f t="shared" ref="CA201" si="3962">$BJ201*BF201</f>
        <v>0</v>
      </c>
      <c r="CB201" s="356">
        <f t="shared" ref="CB201" si="3963">$BJ201*BG201</f>
        <v>0</v>
      </c>
      <c r="CC201" s="356">
        <f t="shared" ref="CC201" si="3964">$BJ201*BH201</f>
        <v>0</v>
      </c>
      <c r="CD201" s="357">
        <f t="shared" ref="CD201" si="3965">$BJ201*BI201</f>
        <v>0</v>
      </c>
      <c r="CE201" s="395">
        <f>IF(N201="Nemení sa",1,0)</f>
        <v>0</v>
      </c>
      <c r="CF201" s="358">
        <f>AG201*$CE201</f>
        <v>0</v>
      </c>
      <c r="CG201" s="356">
        <f>AI201*$CE201</f>
        <v>0</v>
      </c>
      <c r="CH201" s="356">
        <f>AK201*$CE201</f>
        <v>0</v>
      </c>
      <c r="CI201" s="356">
        <f>AM201*$CE201</f>
        <v>0</v>
      </c>
      <c r="CJ201" s="357">
        <f>AO201*$CE201</f>
        <v>0</v>
      </c>
      <c r="CK201" s="396">
        <f t="shared" ref="CK201" si="3966">SUM(CF201:CJ203)</f>
        <v>0</v>
      </c>
      <c r="CL201" s="397">
        <f>IF(F201=vstupy!B$42,"1",0)</f>
        <v>0</v>
      </c>
      <c r="CM201" s="358">
        <f t="shared" ref="CM201" si="3967">IF($CL201="1",AP201,0)</f>
        <v>0</v>
      </c>
      <c r="CN201" s="356">
        <f t="shared" ref="CN201" si="3968">IF($CL201="1",AQ201,0)</f>
        <v>0</v>
      </c>
      <c r="CO201" s="356">
        <f t="shared" ref="CO201" si="3969">IF($CL201="1",AR201,0)</f>
        <v>0</v>
      </c>
      <c r="CP201" s="356">
        <f t="shared" ref="CP201" si="3970">IF($CL201="1",AS201,0)</f>
        <v>0</v>
      </c>
      <c r="CQ201" s="356">
        <f t="shared" ref="CQ201" si="3971">IF($CL201="1",AT201,0)</f>
        <v>0</v>
      </c>
      <c r="CR201" s="356">
        <f t="shared" ref="CR201" si="3972">IF($CL201="1",AU201,0)</f>
        <v>0</v>
      </c>
      <c r="CS201" s="356">
        <f t="shared" ref="CS201" si="3973">IF($CL201="1",AV201,0)</f>
        <v>0</v>
      </c>
      <c r="CT201" s="356">
        <f t="shared" ref="CT201" si="3974">IF($CL201="1",AW201,0)</f>
        <v>0</v>
      </c>
      <c r="CU201" s="356">
        <f t="shared" ref="CU201" si="3975">IF($CL201="1",AX201,0)</f>
        <v>0</v>
      </c>
      <c r="CV201" s="357">
        <f t="shared" ref="CV201" si="3976">IF($CL201="1",AY201,0)</f>
        <v>0</v>
      </c>
      <c r="CW201" s="355">
        <f>CP201+CT201+CV201</f>
        <v>0</v>
      </c>
      <c r="CX201" s="355">
        <f t="shared" ref="CX201" si="3977">CN201+CR201</f>
        <v>0</v>
      </c>
      <c r="CY201" s="358">
        <f t="shared" ref="CY201" si="3978">IF($CL201="1",AZ201,0)</f>
        <v>0</v>
      </c>
      <c r="CZ201" s="356">
        <f t="shared" ref="CZ201" si="3979">IF($CL201="1",BA201,0)</f>
        <v>0</v>
      </c>
      <c r="DA201" s="356">
        <f t="shared" ref="DA201" si="3980">IF($CL201="1",BB201,0)</f>
        <v>0</v>
      </c>
      <c r="DB201" s="356">
        <f t="shared" ref="DB201" si="3981">IF($CL201="1",BC201,0)</f>
        <v>0</v>
      </c>
      <c r="DC201" s="356">
        <f t="shared" ref="DC201" si="3982">IF($CL201="1",BD201,0)</f>
        <v>0</v>
      </c>
      <c r="DD201" s="356">
        <f t="shared" ref="DD201" si="3983">IF($CL201="1",BE201,0)</f>
        <v>0</v>
      </c>
      <c r="DE201" s="356">
        <f t="shared" ref="DE201" si="3984">IF($CL201="1",BF201,0)</f>
        <v>0</v>
      </c>
      <c r="DF201" s="356">
        <f t="shared" ref="DF201" si="3985">IF($CL201="1",BG201,0)</f>
        <v>0</v>
      </c>
      <c r="DG201" s="356">
        <f t="shared" ref="DG201" si="3986">IF($CL201="1",BH201,0)</f>
        <v>0</v>
      </c>
      <c r="DH201" s="357">
        <f t="shared" ref="DH201" si="3987">IF($CL201="1",BI201,0)</f>
        <v>0</v>
      </c>
      <c r="DI201" s="352">
        <f>DB201+DF201+DH201</f>
        <v>0</v>
      </c>
      <c r="DJ201" s="352">
        <f t="shared" ref="DJ201" si="3988">CZ201+DD201</f>
        <v>0</v>
      </c>
      <c r="DK201" s="393">
        <f>IF(CE201=0,1,0)</f>
        <v>1</v>
      </c>
      <c r="DL201" s="393">
        <f>IFERROR(IF($AF201="N",AH201+AJ201+AL201+AN201,AF201+AH201+AJ201+AL201+AN201),0)*$DK201</f>
        <v>0</v>
      </c>
      <c r="DM201" s="393">
        <f>(AG201+AI201+AK201+AM201+AO201)*$DK201</f>
        <v>0</v>
      </c>
      <c r="DN201" s="393">
        <f>AS201+AW201+AY201-CW201</f>
        <v>0</v>
      </c>
      <c r="DO201" s="393">
        <f>BC201+BG201+BI201-DI201</f>
        <v>0</v>
      </c>
      <c r="DP201" s="393">
        <f>DN201+DO201</f>
        <v>0</v>
      </c>
      <c r="DQ201" s="392" t="str">
        <f>IF(OR(F201=vstupy!B$40,F201=vstupy!B$41,F201=vstupy!B$42,),"0","1")</f>
        <v>0</v>
      </c>
      <c r="DR201" s="358">
        <f>IF($DQ201="1",AQ201,"0")+CF201</f>
        <v>0</v>
      </c>
      <c r="DS201" s="356">
        <f>IF($DQ201="1",AS201,"0")+CG201</f>
        <v>0</v>
      </c>
      <c r="DT201" s="356">
        <f>IF($DQ201="1",AU201,"0")+CH201</f>
        <v>0</v>
      </c>
      <c r="DU201" s="356">
        <f>IF($DQ201="1",AW201,"0")+CI201</f>
        <v>0</v>
      </c>
      <c r="DV201" s="357">
        <f>IF($DQ201="1",AY201,"0")+CJ201</f>
        <v>0</v>
      </c>
      <c r="DW201" s="423">
        <f t="shared" ref="DW201" si="3989">SUM(DR201:DV203)</f>
        <v>0</v>
      </c>
      <c r="DX201" s="358" t="str">
        <f t="shared" ref="DX201" si="3990">IF($DQ201="1",BA201,"0")</f>
        <v>0</v>
      </c>
      <c r="DY201" s="356" t="str">
        <f t="shared" ref="DY201" si="3991">IF($DQ201="1",BC201,"0")</f>
        <v>0</v>
      </c>
      <c r="DZ201" s="356" t="str">
        <f t="shared" ref="DZ201" si="3992">IF($DQ201="1",BE201,"0")</f>
        <v>0</v>
      </c>
      <c r="EA201" s="356" t="str">
        <f>IF($DQ201="1",BG201,"0")</f>
        <v>0</v>
      </c>
      <c r="EB201" s="357" t="str">
        <f>IF($DQ201="1",BI201,"0")</f>
        <v>0</v>
      </c>
      <c r="EC201" s="423">
        <f t="shared" ref="EC201" si="3993">SUM(DX201:EB203)</f>
        <v>0</v>
      </c>
      <c r="ED201" s="424">
        <f>EC201+DW201</f>
        <v>0</v>
      </c>
    </row>
    <row r="202" spans="2:134" ht="12.6" customHeight="1" x14ac:dyDescent="0.25">
      <c r="B202" s="433"/>
      <c r="C202" s="428"/>
      <c r="D202" s="428"/>
      <c r="E202" s="428"/>
      <c r="F202" s="458"/>
      <c r="G202" s="449"/>
      <c r="H202" s="475"/>
      <c r="I202" s="475"/>
      <c r="J202" s="492"/>
      <c r="K202" s="458"/>
      <c r="L202" s="413"/>
      <c r="M202" s="456"/>
      <c r="N202" s="413"/>
      <c r="O202" s="413"/>
      <c r="P202" s="413"/>
      <c r="Q202" s="391"/>
      <c r="R202" s="386"/>
      <c r="S202" s="413"/>
      <c r="T202" s="416"/>
      <c r="U202" s="391"/>
      <c r="V202" s="386"/>
      <c r="W202" s="413"/>
      <c r="X202" s="174" t="s">
        <v>157</v>
      </c>
      <c r="Y202" s="188" t="s">
        <v>152</v>
      </c>
      <c r="Z202" s="185">
        <f>VLOOKUP($X202,vstupy!$B$18:$F$31,MATCH($Y202,vstupy!$B$17:$F$17,0),0)</f>
        <v>0</v>
      </c>
      <c r="AA202" s="121" t="s">
        <v>158</v>
      </c>
      <c r="AB202" s="185">
        <f>VLOOKUP($AA202,vstupy!$B$34:$C$36,2,FALSE)</f>
        <v>0</v>
      </c>
      <c r="AC202" s="185">
        <f t="shared" si="3919"/>
        <v>0</v>
      </c>
      <c r="AD202" s="466"/>
      <c r="AE202" s="435"/>
      <c r="AF202" s="358"/>
      <c r="AG202" s="382"/>
      <c r="AH202" s="382"/>
      <c r="AI202" s="382"/>
      <c r="AJ202" s="382"/>
      <c r="AK202" s="382"/>
      <c r="AL202" s="382"/>
      <c r="AM202" s="389"/>
      <c r="AN202" s="382"/>
      <c r="AO202" s="384"/>
      <c r="AP202" s="358"/>
      <c r="AQ202" s="356"/>
      <c r="AR202" s="356"/>
      <c r="AS202" s="356"/>
      <c r="AT202" s="356"/>
      <c r="AU202" s="356"/>
      <c r="AV202" s="356"/>
      <c r="AW202" s="356"/>
      <c r="AX202" s="356"/>
      <c r="AY202" s="356"/>
      <c r="AZ202" s="356"/>
      <c r="BA202" s="356"/>
      <c r="BB202" s="356"/>
      <c r="BC202" s="356"/>
      <c r="BD202" s="356"/>
      <c r="BE202" s="356"/>
      <c r="BF202" s="356"/>
      <c r="BG202" s="356"/>
      <c r="BH202" s="356"/>
      <c r="BI202" s="502"/>
      <c r="BJ202" s="355"/>
      <c r="BK202" s="358"/>
      <c r="BL202" s="356"/>
      <c r="BM202" s="356"/>
      <c r="BN202" s="356"/>
      <c r="BO202" s="356"/>
      <c r="BP202" s="356"/>
      <c r="BQ202" s="356"/>
      <c r="BR202" s="356"/>
      <c r="BS202" s="356"/>
      <c r="BT202" s="357"/>
      <c r="BU202" s="358"/>
      <c r="BV202" s="356"/>
      <c r="BW202" s="356"/>
      <c r="BX202" s="356"/>
      <c r="BY202" s="356"/>
      <c r="BZ202" s="356"/>
      <c r="CA202" s="356"/>
      <c r="CB202" s="356"/>
      <c r="CC202" s="356"/>
      <c r="CD202" s="357"/>
      <c r="CE202" s="395"/>
      <c r="CF202" s="358"/>
      <c r="CG202" s="356"/>
      <c r="CH202" s="356"/>
      <c r="CI202" s="356"/>
      <c r="CJ202" s="357"/>
      <c r="CK202" s="396"/>
      <c r="CL202" s="398"/>
      <c r="CM202" s="358"/>
      <c r="CN202" s="356"/>
      <c r="CO202" s="356"/>
      <c r="CP202" s="356"/>
      <c r="CQ202" s="356"/>
      <c r="CR202" s="356"/>
      <c r="CS202" s="356"/>
      <c r="CT202" s="356"/>
      <c r="CU202" s="356"/>
      <c r="CV202" s="357"/>
      <c r="CW202" s="355"/>
      <c r="CX202" s="355"/>
      <c r="CY202" s="358"/>
      <c r="CZ202" s="356"/>
      <c r="DA202" s="356"/>
      <c r="DB202" s="356"/>
      <c r="DC202" s="356"/>
      <c r="DD202" s="356"/>
      <c r="DE202" s="356"/>
      <c r="DF202" s="356"/>
      <c r="DG202" s="356"/>
      <c r="DH202" s="357"/>
      <c r="DI202" s="352"/>
      <c r="DJ202" s="352"/>
      <c r="DK202" s="393"/>
      <c r="DL202" s="393"/>
      <c r="DM202" s="393"/>
      <c r="DN202" s="393"/>
      <c r="DO202" s="393"/>
      <c r="DP202" s="393"/>
      <c r="DQ202" s="392"/>
      <c r="DR202" s="358"/>
      <c r="DS202" s="356"/>
      <c r="DT202" s="356"/>
      <c r="DU202" s="356"/>
      <c r="DV202" s="357"/>
      <c r="DW202" s="423"/>
      <c r="DX202" s="358"/>
      <c r="DY202" s="356"/>
      <c r="DZ202" s="356"/>
      <c r="EA202" s="356"/>
      <c r="EB202" s="357"/>
      <c r="EC202" s="423"/>
      <c r="ED202" s="424"/>
    </row>
    <row r="203" spans="2:134" ht="12.6" customHeight="1" x14ac:dyDescent="0.25">
      <c r="B203" s="433"/>
      <c r="C203" s="428"/>
      <c r="D203" s="428"/>
      <c r="E203" s="428"/>
      <c r="F203" s="459"/>
      <c r="G203" s="449"/>
      <c r="H203" s="476"/>
      <c r="I203" s="476"/>
      <c r="J203" s="493"/>
      <c r="K203" s="459"/>
      <c r="L203" s="413"/>
      <c r="M203" s="456"/>
      <c r="N203" s="413"/>
      <c r="O203" s="413"/>
      <c r="P203" s="413"/>
      <c r="Q203" s="391"/>
      <c r="R203" s="386"/>
      <c r="S203" s="413"/>
      <c r="T203" s="416"/>
      <c r="U203" s="391"/>
      <c r="V203" s="386"/>
      <c r="W203" s="413"/>
      <c r="X203" s="174" t="s">
        <v>157</v>
      </c>
      <c r="Y203" s="188" t="s">
        <v>152</v>
      </c>
      <c r="Z203" s="185">
        <f>VLOOKUP($X203,vstupy!$B$18:$F$31,MATCH($Y203,vstupy!$B$17:$F$17,0),0)</f>
        <v>0</v>
      </c>
      <c r="AA203" s="121" t="s">
        <v>158</v>
      </c>
      <c r="AB203" s="185">
        <f>VLOOKUP($AA203,vstupy!$B$34:$C$36,2,FALSE)</f>
        <v>0</v>
      </c>
      <c r="AC203" s="185">
        <f t="shared" si="3919"/>
        <v>0</v>
      </c>
      <c r="AD203" s="467"/>
      <c r="AE203" s="436"/>
      <c r="AF203" s="358"/>
      <c r="AG203" s="382"/>
      <c r="AH203" s="382"/>
      <c r="AI203" s="382"/>
      <c r="AJ203" s="382"/>
      <c r="AK203" s="382"/>
      <c r="AL203" s="382"/>
      <c r="AM203" s="381"/>
      <c r="AN203" s="382"/>
      <c r="AO203" s="384"/>
      <c r="AP203" s="358"/>
      <c r="AQ203" s="356"/>
      <c r="AR203" s="356"/>
      <c r="AS203" s="356"/>
      <c r="AT203" s="356"/>
      <c r="AU203" s="356"/>
      <c r="AV203" s="356"/>
      <c r="AW203" s="356"/>
      <c r="AX203" s="356"/>
      <c r="AY203" s="356"/>
      <c r="AZ203" s="356"/>
      <c r="BA203" s="356"/>
      <c r="BB203" s="356"/>
      <c r="BC203" s="356"/>
      <c r="BD203" s="356"/>
      <c r="BE203" s="356"/>
      <c r="BF203" s="356"/>
      <c r="BG203" s="356"/>
      <c r="BH203" s="356"/>
      <c r="BI203" s="502"/>
      <c r="BJ203" s="355"/>
      <c r="BK203" s="358"/>
      <c r="BL203" s="356"/>
      <c r="BM203" s="356"/>
      <c r="BN203" s="356"/>
      <c r="BO203" s="356"/>
      <c r="BP203" s="356"/>
      <c r="BQ203" s="356"/>
      <c r="BR203" s="356"/>
      <c r="BS203" s="356"/>
      <c r="BT203" s="357"/>
      <c r="BU203" s="358"/>
      <c r="BV203" s="356"/>
      <c r="BW203" s="356"/>
      <c r="BX203" s="356"/>
      <c r="BY203" s="356"/>
      <c r="BZ203" s="356"/>
      <c r="CA203" s="356"/>
      <c r="CB203" s="356"/>
      <c r="CC203" s="356"/>
      <c r="CD203" s="357"/>
      <c r="CE203" s="395"/>
      <c r="CF203" s="358"/>
      <c r="CG203" s="356"/>
      <c r="CH203" s="356"/>
      <c r="CI203" s="356"/>
      <c r="CJ203" s="357"/>
      <c r="CK203" s="396"/>
      <c r="CL203" s="399"/>
      <c r="CM203" s="358"/>
      <c r="CN203" s="356"/>
      <c r="CO203" s="356"/>
      <c r="CP203" s="356"/>
      <c r="CQ203" s="356"/>
      <c r="CR203" s="356"/>
      <c r="CS203" s="356"/>
      <c r="CT203" s="356"/>
      <c r="CU203" s="356"/>
      <c r="CV203" s="357"/>
      <c r="CW203" s="355"/>
      <c r="CX203" s="355"/>
      <c r="CY203" s="358"/>
      <c r="CZ203" s="356"/>
      <c r="DA203" s="356"/>
      <c r="DB203" s="356"/>
      <c r="DC203" s="356"/>
      <c r="DD203" s="356"/>
      <c r="DE203" s="356"/>
      <c r="DF203" s="356"/>
      <c r="DG203" s="356"/>
      <c r="DH203" s="357"/>
      <c r="DI203" s="352"/>
      <c r="DJ203" s="352"/>
      <c r="DK203" s="393"/>
      <c r="DL203" s="393"/>
      <c r="DM203" s="393"/>
      <c r="DN203" s="393"/>
      <c r="DO203" s="393"/>
      <c r="DP203" s="393"/>
      <c r="DQ203" s="392"/>
      <c r="DR203" s="358"/>
      <c r="DS203" s="356"/>
      <c r="DT203" s="356"/>
      <c r="DU203" s="356"/>
      <c r="DV203" s="357"/>
      <c r="DW203" s="423"/>
      <c r="DX203" s="358"/>
      <c r="DY203" s="356"/>
      <c r="DZ203" s="356"/>
      <c r="EA203" s="356"/>
      <c r="EB203" s="357"/>
      <c r="EC203" s="423"/>
      <c r="ED203" s="424"/>
    </row>
    <row r="204" spans="2:134" ht="12.6" customHeight="1" x14ac:dyDescent="0.25">
      <c r="B204" s="432">
        <f t="shared" ref="B204" si="3994">B201+1</f>
        <v>66</v>
      </c>
      <c r="C204" s="429"/>
      <c r="D204" s="429"/>
      <c r="E204" s="429"/>
      <c r="F204" s="445" t="s">
        <v>212</v>
      </c>
      <c r="G204" s="450"/>
      <c r="H204" s="462" t="str">
        <f t="shared" ref="H204" si="3995">IF($F204="3e)  Skoršia transpozícia  - zavedenie transpozície pred termínom ktorý určuje smernica EÚ. "," ","")</f>
        <v/>
      </c>
      <c r="I204" s="462" t="str">
        <f t="shared" ref="I204" si="3996">IF($F204="3e)  Skoršia transpozícia  - zavedenie transpozície pred termínom ktorý určuje smernica EÚ. ",$H204,"NA")</f>
        <v>NA</v>
      </c>
      <c r="J204" s="494">
        <f>IF(I204&gt;12,1,I204/12)</f>
        <v>1</v>
      </c>
      <c r="K204" s="445"/>
      <c r="L204" s="414"/>
      <c r="M204" s="455">
        <f>IF(L204="N",0,L204)</f>
        <v>0</v>
      </c>
      <c r="N204" s="414" t="s">
        <v>212</v>
      </c>
      <c r="O204" s="414"/>
      <c r="P204" s="414"/>
      <c r="Q204" s="390" t="s">
        <v>36</v>
      </c>
      <c r="R204" s="385">
        <f>VLOOKUP(Q204,vstupy!$B$3:$C$15,2,FALSE)</f>
        <v>0</v>
      </c>
      <c r="S204" s="414"/>
      <c r="T204" s="415"/>
      <c r="U204" s="390" t="s">
        <v>36</v>
      </c>
      <c r="V204" s="385">
        <f>VLOOKUP(U204,vstupy!$B$3:$C$15,2,FALSE)</f>
        <v>0</v>
      </c>
      <c r="W204" s="414"/>
      <c r="X204" s="292" t="s">
        <v>157</v>
      </c>
      <c r="Y204" s="293" t="s">
        <v>152</v>
      </c>
      <c r="Z204" s="294">
        <f>VLOOKUP($X204,vstupy!$B$18:$F$31,MATCH($Y204,vstupy!$B$17:$F$17,0),0)</f>
        <v>0</v>
      </c>
      <c r="AA204" s="295" t="s">
        <v>158</v>
      </c>
      <c r="AB204" s="294">
        <f>VLOOKUP($AA204,vstupy!$B$34:$C$36,2,FALSE)</f>
        <v>0</v>
      </c>
      <c r="AC204" s="294">
        <f t="shared" si="3919"/>
        <v>0</v>
      </c>
      <c r="AD204" s="440" t="s">
        <v>36</v>
      </c>
      <c r="AE204" s="434">
        <f>VLOOKUP(AD204,vstupy!$B$3:$C$15,2,FALSE)</f>
        <v>0</v>
      </c>
      <c r="AF204" s="437" t="str">
        <f>IFERROR(IF(M204=0,"N",O204/L204*J204),0)</f>
        <v>N</v>
      </c>
      <c r="AG204" s="382">
        <f>O204*J204</f>
        <v>0</v>
      </c>
      <c r="AH204" s="394">
        <f t="shared" ref="AH204" si="3997">P204*R204*J204</f>
        <v>0</v>
      </c>
      <c r="AI204" s="381">
        <f t="shared" ref="AI204" si="3998">IFERROR(AH204*M204,0)</f>
        <v>0</v>
      </c>
      <c r="AJ204" s="394" t="str">
        <f t="shared" ref="AJ204" si="3999">IFERROR(IF(M204=0,"N",S204/L204*J204),0)</f>
        <v>N</v>
      </c>
      <c r="AK204" s="382">
        <f t="shared" ref="AK204" si="4000">S204*J204</f>
        <v>0</v>
      </c>
      <c r="AL204" s="382">
        <f>T204*V204*J204</f>
        <v>0</v>
      </c>
      <c r="AM204" s="387">
        <f t="shared" ref="AM204" si="4001">IFERROR(AL204*M204,0)</f>
        <v>0</v>
      </c>
      <c r="AN204" s="381">
        <f>IF(W204&gt;0,IF(AE204&gt;0,($G$5/160)*(W204/60)*AE204*J204,0),IF(AE204&gt;0,($G$5/160)*((AC204+AC205+AC206)/60)*AE204*J204,0))</f>
        <v>0</v>
      </c>
      <c r="AO204" s="384">
        <f>IFERROR(AN204*M204,0)</f>
        <v>0</v>
      </c>
      <c r="AP204" s="358">
        <f t="shared" ref="AP204" si="4002">IF($N204="In (zvyšuje náklady)",AF204,0)</f>
        <v>0</v>
      </c>
      <c r="AQ204" s="356">
        <f t="shared" ref="AQ204" si="4003">IF($N204="In (zvyšuje náklady)",AG204,0)</f>
        <v>0</v>
      </c>
      <c r="AR204" s="356">
        <f t="shared" ref="AR204" si="4004">IF($N204="In (zvyšuje náklady)",AH204,0)</f>
        <v>0</v>
      </c>
      <c r="AS204" s="356">
        <f t="shared" ref="AS204" si="4005">IF($N204="In (zvyšuje náklady)",AI204,0)</f>
        <v>0</v>
      </c>
      <c r="AT204" s="356">
        <f t="shared" ref="AT204" si="4006">IF($N204="In (zvyšuje náklady)",AJ204,0)</f>
        <v>0</v>
      </c>
      <c r="AU204" s="356">
        <f t="shared" ref="AU204" si="4007">IF($N204="In (zvyšuje náklady)",AK204,0)</f>
        <v>0</v>
      </c>
      <c r="AV204" s="356">
        <f t="shared" ref="AV204" si="4008">IF($N204="In (zvyšuje náklady)",AL204,0)</f>
        <v>0</v>
      </c>
      <c r="AW204" s="356">
        <f t="shared" ref="AW204" si="4009">IF($N204="In (zvyšuje náklady)",AM204,0)</f>
        <v>0</v>
      </c>
      <c r="AX204" s="356">
        <f t="shared" ref="AX204" si="4010">IF($N204="In (zvyšuje náklady)",AN204,0)</f>
        <v>0</v>
      </c>
      <c r="AY204" s="356">
        <f t="shared" ref="AY204" si="4011">IF($N204="In (zvyšuje náklady)",AO204,0)</f>
        <v>0</v>
      </c>
      <c r="AZ204" s="356" t="str">
        <f t="shared" ref="AZ204" si="4012">IF($N204="Out (znižuje náklady)",AF204,"0")</f>
        <v>0</v>
      </c>
      <c r="BA204" s="356" t="str">
        <f t="shared" ref="BA204" si="4013">IF($N204="Out (znižuje náklady)",AG204,"0")</f>
        <v>0</v>
      </c>
      <c r="BB204" s="356" t="str">
        <f t="shared" ref="BB204" si="4014">IF($N204="Out (znižuje náklady)",AH204,"0")</f>
        <v>0</v>
      </c>
      <c r="BC204" s="356" t="str">
        <f t="shared" ref="BC204" si="4015">IF($N204="Out (znižuje náklady)",AI204,"0")</f>
        <v>0</v>
      </c>
      <c r="BD204" s="356" t="str">
        <f t="shared" ref="BD204" si="4016">IF($N204="Out (znižuje náklady)",AJ204,"0")</f>
        <v>0</v>
      </c>
      <c r="BE204" s="356" t="str">
        <f t="shared" ref="BE204" si="4017">IF($N204="Out (znižuje náklady)",AK204,"0")</f>
        <v>0</v>
      </c>
      <c r="BF204" s="356" t="str">
        <f t="shared" ref="BF204" si="4018">IF($N204="Out (znižuje náklady)",AL204,"0")</f>
        <v>0</v>
      </c>
      <c r="BG204" s="356" t="str">
        <f t="shared" ref="BG204" si="4019">IF($N204="Out (znižuje náklady)",AM204,"0")</f>
        <v>0</v>
      </c>
      <c r="BH204" s="356" t="str">
        <f t="shared" ref="BH204" si="4020">IF($N204="Out (znižuje náklady)",AN204,"0")</f>
        <v>0</v>
      </c>
      <c r="BI204" s="502" t="str">
        <f t="shared" ref="BI204" si="4021">IF($N204="Out (znižuje náklady)",AO204,"0")</f>
        <v>0</v>
      </c>
      <c r="BJ204" s="355">
        <f>IF(F204=vstupy!$B$47,0,1)</f>
        <v>1</v>
      </c>
      <c r="BK204" s="358">
        <f t="shared" ref="BK204" si="4022">$BJ204*AP204</f>
        <v>0</v>
      </c>
      <c r="BL204" s="356">
        <f t="shared" ref="BL204" si="4023">$BJ204*AQ204</f>
        <v>0</v>
      </c>
      <c r="BM204" s="356">
        <f t="shared" ref="BM204" si="4024">$BJ204*AR204</f>
        <v>0</v>
      </c>
      <c r="BN204" s="356">
        <f t="shared" ref="BN204" si="4025">$BJ204*AS204</f>
        <v>0</v>
      </c>
      <c r="BO204" s="356">
        <f t="shared" ref="BO204" si="4026">$BJ204*AT204</f>
        <v>0</v>
      </c>
      <c r="BP204" s="356">
        <f t="shared" ref="BP204" si="4027">$BJ204*AU204</f>
        <v>0</v>
      </c>
      <c r="BQ204" s="356">
        <f t="shared" ref="BQ204" si="4028">$BJ204*AV204</f>
        <v>0</v>
      </c>
      <c r="BR204" s="356">
        <f t="shared" ref="BR204" si="4029">$BJ204*AW204</f>
        <v>0</v>
      </c>
      <c r="BS204" s="356">
        <f t="shared" ref="BS204" si="4030">$BJ204*AX204</f>
        <v>0</v>
      </c>
      <c r="BT204" s="357">
        <f t="shared" ref="BT204" si="4031">$BJ204*AY204</f>
        <v>0</v>
      </c>
      <c r="BU204" s="358">
        <f t="shared" ref="BU204" si="4032">$BJ204*AZ204</f>
        <v>0</v>
      </c>
      <c r="BV204" s="356">
        <f t="shared" ref="BV204" si="4033">$BJ204*BA204</f>
        <v>0</v>
      </c>
      <c r="BW204" s="356">
        <f t="shared" ref="BW204" si="4034">$BJ204*BB204</f>
        <v>0</v>
      </c>
      <c r="BX204" s="356">
        <f t="shared" ref="BX204" si="4035">$BJ204*BC204</f>
        <v>0</v>
      </c>
      <c r="BY204" s="356">
        <f t="shared" ref="BY204" si="4036">$BJ204*BD204</f>
        <v>0</v>
      </c>
      <c r="BZ204" s="356">
        <f t="shared" ref="BZ204" si="4037">$BJ204*BE204</f>
        <v>0</v>
      </c>
      <c r="CA204" s="356">
        <f t="shared" ref="CA204" si="4038">$BJ204*BF204</f>
        <v>0</v>
      </c>
      <c r="CB204" s="356">
        <f t="shared" ref="CB204" si="4039">$BJ204*BG204</f>
        <v>0</v>
      </c>
      <c r="CC204" s="356">
        <f t="shared" ref="CC204" si="4040">$BJ204*BH204</f>
        <v>0</v>
      </c>
      <c r="CD204" s="357">
        <f t="shared" ref="CD204" si="4041">$BJ204*BI204</f>
        <v>0</v>
      </c>
      <c r="CE204" s="395">
        <f>IF(N204="Nemení sa",1,0)</f>
        <v>0</v>
      </c>
      <c r="CF204" s="358">
        <f>AG204*$CE204</f>
        <v>0</v>
      </c>
      <c r="CG204" s="356">
        <f>AI204*$CE204</f>
        <v>0</v>
      </c>
      <c r="CH204" s="356">
        <f>AK204*$CE204</f>
        <v>0</v>
      </c>
      <c r="CI204" s="356">
        <f>AM204*$CE204</f>
        <v>0</v>
      </c>
      <c r="CJ204" s="357">
        <f>AO204*$CE204</f>
        <v>0</v>
      </c>
      <c r="CK204" s="396">
        <f t="shared" ref="CK204" si="4042">SUM(CF204:CJ206)</f>
        <v>0</v>
      </c>
      <c r="CL204" s="397">
        <f>IF(F204=vstupy!B$42,"1",0)</f>
        <v>0</v>
      </c>
      <c r="CM204" s="358">
        <f t="shared" ref="CM204" si="4043">IF($CL204="1",AP204,0)</f>
        <v>0</v>
      </c>
      <c r="CN204" s="356">
        <f t="shared" ref="CN204" si="4044">IF($CL204="1",AQ204,0)</f>
        <v>0</v>
      </c>
      <c r="CO204" s="356">
        <f t="shared" ref="CO204" si="4045">IF($CL204="1",AR204,0)</f>
        <v>0</v>
      </c>
      <c r="CP204" s="356">
        <f t="shared" ref="CP204" si="4046">IF($CL204="1",AS204,0)</f>
        <v>0</v>
      </c>
      <c r="CQ204" s="356">
        <f t="shared" ref="CQ204" si="4047">IF($CL204="1",AT204,0)</f>
        <v>0</v>
      </c>
      <c r="CR204" s="356">
        <f t="shared" ref="CR204" si="4048">IF($CL204="1",AU204,0)</f>
        <v>0</v>
      </c>
      <c r="CS204" s="356">
        <f t="shared" ref="CS204" si="4049">IF($CL204="1",AV204,0)</f>
        <v>0</v>
      </c>
      <c r="CT204" s="356">
        <f t="shared" ref="CT204" si="4050">IF($CL204="1",AW204,0)</f>
        <v>0</v>
      </c>
      <c r="CU204" s="356">
        <f t="shared" ref="CU204" si="4051">IF($CL204="1",AX204,0)</f>
        <v>0</v>
      </c>
      <c r="CV204" s="357">
        <f t="shared" ref="CV204" si="4052">IF($CL204="1",AY204,0)</f>
        <v>0</v>
      </c>
      <c r="CW204" s="355">
        <f>CP204+CT204+CV204</f>
        <v>0</v>
      </c>
      <c r="CX204" s="355">
        <f t="shared" ref="CX204" si="4053">CN204+CR204</f>
        <v>0</v>
      </c>
      <c r="CY204" s="358">
        <f t="shared" ref="CY204" si="4054">IF($CL204="1",AZ204,0)</f>
        <v>0</v>
      </c>
      <c r="CZ204" s="356">
        <f t="shared" ref="CZ204" si="4055">IF($CL204="1",BA204,0)</f>
        <v>0</v>
      </c>
      <c r="DA204" s="356">
        <f t="shared" ref="DA204" si="4056">IF($CL204="1",BB204,0)</f>
        <v>0</v>
      </c>
      <c r="DB204" s="356">
        <f t="shared" ref="DB204" si="4057">IF($CL204="1",BC204,0)</f>
        <v>0</v>
      </c>
      <c r="DC204" s="356">
        <f t="shared" ref="DC204" si="4058">IF($CL204="1",BD204,0)</f>
        <v>0</v>
      </c>
      <c r="DD204" s="356">
        <f t="shared" ref="DD204" si="4059">IF($CL204="1",BE204,0)</f>
        <v>0</v>
      </c>
      <c r="DE204" s="356">
        <f t="shared" ref="DE204" si="4060">IF($CL204="1",BF204,0)</f>
        <v>0</v>
      </c>
      <c r="DF204" s="356">
        <f t="shared" ref="DF204" si="4061">IF($CL204="1",BG204,0)</f>
        <v>0</v>
      </c>
      <c r="DG204" s="356">
        <f t="shared" ref="DG204" si="4062">IF($CL204="1",BH204,0)</f>
        <v>0</v>
      </c>
      <c r="DH204" s="357">
        <f t="shared" ref="DH204" si="4063">IF($CL204="1",BI204,0)</f>
        <v>0</v>
      </c>
      <c r="DI204" s="352">
        <f>DB204+DF204+DH204</f>
        <v>0</v>
      </c>
      <c r="DJ204" s="352">
        <f t="shared" ref="DJ204" si="4064">CZ204+DD204</f>
        <v>0</v>
      </c>
      <c r="DK204" s="393">
        <f>IF(CE204=0,1,0)</f>
        <v>1</v>
      </c>
      <c r="DL204" s="393">
        <f>IFERROR(IF($AF204="N",AH204+AJ204+AL204+AN204,AF204+AH204+AJ204+AL204+AN204),0)*$DK204</f>
        <v>0</v>
      </c>
      <c r="DM204" s="393">
        <f>(AG204+AI204+AK204+AM204+AO204)*$DK204</f>
        <v>0</v>
      </c>
      <c r="DN204" s="393">
        <f>AS204+AW204+AY204-CW204</f>
        <v>0</v>
      </c>
      <c r="DO204" s="393">
        <f>BC204+BG204+BI204-DI204</f>
        <v>0</v>
      </c>
      <c r="DP204" s="393">
        <f>DN204+DO204</f>
        <v>0</v>
      </c>
      <c r="DQ204" s="392" t="str">
        <f>IF(OR(F204=vstupy!B$40,F204=vstupy!B$41,F204=vstupy!B$42,),"0","1")</f>
        <v>0</v>
      </c>
      <c r="DR204" s="358">
        <f>IF($DQ204="1",AQ204,"0")+CF204</f>
        <v>0</v>
      </c>
      <c r="DS204" s="356">
        <f>IF($DQ204="1",AS204,"0")+CG204</f>
        <v>0</v>
      </c>
      <c r="DT204" s="356">
        <f>IF($DQ204="1",AU204,"0")+CH204</f>
        <v>0</v>
      </c>
      <c r="DU204" s="356">
        <f>IF($DQ204="1",AW204,"0")+CI204</f>
        <v>0</v>
      </c>
      <c r="DV204" s="357">
        <f>IF($DQ204="1",AY204,"0")+CJ204</f>
        <v>0</v>
      </c>
      <c r="DW204" s="423">
        <f t="shared" ref="DW204" si="4065">SUM(DR204:DV206)</f>
        <v>0</v>
      </c>
      <c r="DX204" s="358" t="str">
        <f t="shared" ref="DX204" si="4066">IF($DQ204="1",BA204,"0")</f>
        <v>0</v>
      </c>
      <c r="DY204" s="356" t="str">
        <f t="shared" ref="DY204" si="4067">IF($DQ204="1",BC204,"0")</f>
        <v>0</v>
      </c>
      <c r="DZ204" s="356" t="str">
        <f t="shared" ref="DZ204" si="4068">IF($DQ204="1",BE204,"0")</f>
        <v>0</v>
      </c>
      <c r="EA204" s="356" t="str">
        <f>IF($DQ204="1",BG204,"0")</f>
        <v>0</v>
      </c>
      <c r="EB204" s="357" t="str">
        <f>IF($DQ204="1",BI204,"0")</f>
        <v>0</v>
      </c>
      <c r="EC204" s="423">
        <f t="shared" ref="EC204" si="4069">SUM(DX204:EB206)</f>
        <v>0</v>
      </c>
      <c r="ED204" s="424">
        <f>EC204+DW204</f>
        <v>0</v>
      </c>
    </row>
    <row r="205" spans="2:134" ht="12.6" customHeight="1" x14ac:dyDescent="0.25">
      <c r="B205" s="432"/>
      <c r="C205" s="429"/>
      <c r="D205" s="429"/>
      <c r="E205" s="429"/>
      <c r="F205" s="446"/>
      <c r="G205" s="450"/>
      <c r="H205" s="463"/>
      <c r="I205" s="463"/>
      <c r="J205" s="495"/>
      <c r="K205" s="446"/>
      <c r="L205" s="414"/>
      <c r="M205" s="455"/>
      <c r="N205" s="414"/>
      <c r="O205" s="414"/>
      <c r="P205" s="414"/>
      <c r="Q205" s="390"/>
      <c r="R205" s="385"/>
      <c r="S205" s="414"/>
      <c r="T205" s="415"/>
      <c r="U205" s="390"/>
      <c r="V205" s="385"/>
      <c r="W205" s="414"/>
      <c r="X205" s="292" t="s">
        <v>157</v>
      </c>
      <c r="Y205" s="293" t="s">
        <v>152</v>
      </c>
      <c r="Z205" s="294">
        <f>VLOOKUP($X205,vstupy!$B$18:$F$31,MATCH($Y205,vstupy!$B$17:$F$17,0),0)</f>
        <v>0</v>
      </c>
      <c r="AA205" s="295" t="s">
        <v>158</v>
      </c>
      <c r="AB205" s="294">
        <f>VLOOKUP($AA205,vstupy!$B$34:$C$36,2,FALSE)</f>
        <v>0</v>
      </c>
      <c r="AC205" s="294">
        <f t="shared" si="3919"/>
        <v>0</v>
      </c>
      <c r="AD205" s="441"/>
      <c r="AE205" s="435"/>
      <c r="AF205" s="358"/>
      <c r="AG205" s="382"/>
      <c r="AH205" s="382"/>
      <c r="AI205" s="382"/>
      <c r="AJ205" s="382"/>
      <c r="AK205" s="382"/>
      <c r="AL205" s="382"/>
      <c r="AM205" s="389"/>
      <c r="AN205" s="382"/>
      <c r="AO205" s="384"/>
      <c r="AP205" s="358"/>
      <c r="AQ205" s="356"/>
      <c r="AR205" s="356"/>
      <c r="AS205" s="356"/>
      <c r="AT205" s="356"/>
      <c r="AU205" s="356"/>
      <c r="AV205" s="356"/>
      <c r="AW205" s="356"/>
      <c r="AX205" s="356"/>
      <c r="AY205" s="356"/>
      <c r="AZ205" s="356"/>
      <c r="BA205" s="356"/>
      <c r="BB205" s="356"/>
      <c r="BC205" s="356"/>
      <c r="BD205" s="356"/>
      <c r="BE205" s="356"/>
      <c r="BF205" s="356"/>
      <c r="BG205" s="356"/>
      <c r="BH205" s="356"/>
      <c r="BI205" s="502"/>
      <c r="BJ205" s="355"/>
      <c r="BK205" s="358"/>
      <c r="BL205" s="356"/>
      <c r="BM205" s="356"/>
      <c r="BN205" s="356"/>
      <c r="BO205" s="356"/>
      <c r="BP205" s="356"/>
      <c r="BQ205" s="356"/>
      <c r="BR205" s="356"/>
      <c r="BS205" s="356"/>
      <c r="BT205" s="357"/>
      <c r="BU205" s="358"/>
      <c r="BV205" s="356"/>
      <c r="BW205" s="356"/>
      <c r="BX205" s="356"/>
      <c r="BY205" s="356"/>
      <c r="BZ205" s="356"/>
      <c r="CA205" s="356"/>
      <c r="CB205" s="356"/>
      <c r="CC205" s="356"/>
      <c r="CD205" s="357"/>
      <c r="CE205" s="395"/>
      <c r="CF205" s="358"/>
      <c r="CG205" s="356"/>
      <c r="CH205" s="356"/>
      <c r="CI205" s="356"/>
      <c r="CJ205" s="357"/>
      <c r="CK205" s="396"/>
      <c r="CL205" s="398"/>
      <c r="CM205" s="358"/>
      <c r="CN205" s="356"/>
      <c r="CO205" s="356"/>
      <c r="CP205" s="356"/>
      <c r="CQ205" s="356"/>
      <c r="CR205" s="356"/>
      <c r="CS205" s="356"/>
      <c r="CT205" s="356"/>
      <c r="CU205" s="356"/>
      <c r="CV205" s="357"/>
      <c r="CW205" s="355"/>
      <c r="CX205" s="355"/>
      <c r="CY205" s="358"/>
      <c r="CZ205" s="356"/>
      <c r="DA205" s="356"/>
      <c r="DB205" s="356"/>
      <c r="DC205" s="356"/>
      <c r="DD205" s="356"/>
      <c r="DE205" s="356"/>
      <c r="DF205" s="356"/>
      <c r="DG205" s="356"/>
      <c r="DH205" s="357"/>
      <c r="DI205" s="352"/>
      <c r="DJ205" s="352"/>
      <c r="DK205" s="393"/>
      <c r="DL205" s="393"/>
      <c r="DM205" s="393"/>
      <c r="DN205" s="393"/>
      <c r="DO205" s="393"/>
      <c r="DP205" s="393"/>
      <c r="DQ205" s="392"/>
      <c r="DR205" s="358"/>
      <c r="DS205" s="356"/>
      <c r="DT205" s="356"/>
      <c r="DU205" s="356"/>
      <c r="DV205" s="357"/>
      <c r="DW205" s="423"/>
      <c r="DX205" s="358"/>
      <c r="DY205" s="356"/>
      <c r="DZ205" s="356"/>
      <c r="EA205" s="356"/>
      <c r="EB205" s="357"/>
      <c r="EC205" s="423"/>
      <c r="ED205" s="424"/>
    </row>
    <row r="206" spans="2:134" ht="12.6" customHeight="1" x14ac:dyDescent="0.25">
      <c r="B206" s="432"/>
      <c r="C206" s="429"/>
      <c r="D206" s="429"/>
      <c r="E206" s="429"/>
      <c r="F206" s="447"/>
      <c r="G206" s="450"/>
      <c r="H206" s="464"/>
      <c r="I206" s="464"/>
      <c r="J206" s="496"/>
      <c r="K206" s="447"/>
      <c r="L206" s="414"/>
      <c r="M206" s="455"/>
      <c r="N206" s="414"/>
      <c r="O206" s="414"/>
      <c r="P206" s="414"/>
      <c r="Q206" s="390"/>
      <c r="R206" s="385"/>
      <c r="S206" s="414"/>
      <c r="T206" s="415"/>
      <c r="U206" s="390"/>
      <c r="V206" s="385"/>
      <c r="W206" s="414"/>
      <c r="X206" s="292" t="s">
        <v>157</v>
      </c>
      <c r="Y206" s="293" t="s">
        <v>152</v>
      </c>
      <c r="Z206" s="294">
        <f>VLOOKUP($X206,vstupy!$B$18:$F$31,MATCH($Y206,vstupy!$B$17:$F$17,0),0)</f>
        <v>0</v>
      </c>
      <c r="AA206" s="295" t="s">
        <v>158</v>
      </c>
      <c r="AB206" s="294">
        <f>VLOOKUP($AA206,vstupy!$B$34:$C$36,2,FALSE)</f>
        <v>0</v>
      </c>
      <c r="AC206" s="294">
        <f t="shared" si="3919"/>
        <v>0</v>
      </c>
      <c r="AD206" s="442"/>
      <c r="AE206" s="436"/>
      <c r="AF206" s="358"/>
      <c r="AG206" s="382"/>
      <c r="AH206" s="382"/>
      <c r="AI206" s="382"/>
      <c r="AJ206" s="382"/>
      <c r="AK206" s="382"/>
      <c r="AL206" s="382"/>
      <c r="AM206" s="381"/>
      <c r="AN206" s="382"/>
      <c r="AO206" s="384"/>
      <c r="AP206" s="358"/>
      <c r="AQ206" s="356"/>
      <c r="AR206" s="356"/>
      <c r="AS206" s="356"/>
      <c r="AT206" s="356"/>
      <c r="AU206" s="356"/>
      <c r="AV206" s="356"/>
      <c r="AW206" s="356"/>
      <c r="AX206" s="356"/>
      <c r="AY206" s="356"/>
      <c r="AZ206" s="356"/>
      <c r="BA206" s="356"/>
      <c r="BB206" s="356"/>
      <c r="BC206" s="356"/>
      <c r="BD206" s="356"/>
      <c r="BE206" s="356"/>
      <c r="BF206" s="356"/>
      <c r="BG206" s="356"/>
      <c r="BH206" s="356"/>
      <c r="BI206" s="502"/>
      <c r="BJ206" s="355"/>
      <c r="BK206" s="358"/>
      <c r="BL206" s="356"/>
      <c r="BM206" s="356"/>
      <c r="BN206" s="356"/>
      <c r="BO206" s="356"/>
      <c r="BP206" s="356"/>
      <c r="BQ206" s="356"/>
      <c r="BR206" s="356"/>
      <c r="BS206" s="356"/>
      <c r="BT206" s="357"/>
      <c r="BU206" s="358"/>
      <c r="BV206" s="356"/>
      <c r="BW206" s="356"/>
      <c r="BX206" s="356"/>
      <c r="BY206" s="356"/>
      <c r="BZ206" s="356"/>
      <c r="CA206" s="356"/>
      <c r="CB206" s="356"/>
      <c r="CC206" s="356"/>
      <c r="CD206" s="357"/>
      <c r="CE206" s="395"/>
      <c r="CF206" s="358"/>
      <c r="CG206" s="356"/>
      <c r="CH206" s="356"/>
      <c r="CI206" s="356"/>
      <c r="CJ206" s="357"/>
      <c r="CK206" s="396"/>
      <c r="CL206" s="399"/>
      <c r="CM206" s="358"/>
      <c r="CN206" s="356"/>
      <c r="CO206" s="356"/>
      <c r="CP206" s="356"/>
      <c r="CQ206" s="356"/>
      <c r="CR206" s="356"/>
      <c r="CS206" s="356"/>
      <c r="CT206" s="356"/>
      <c r="CU206" s="356"/>
      <c r="CV206" s="357"/>
      <c r="CW206" s="355"/>
      <c r="CX206" s="355"/>
      <c r="CY206" s="358"/>
      <c r="CZ206" s="356"/>
      <c r="DA206" s="356"/>
      <c r="DB206" s="356"/>
      <c r="DC206" s="356"/>
      <c r="DD206" s="356"/>
      <c r="DE206" s="356"/>
      <c r="DF206" s="356"/>
      <c r="DG206" s="356"/>
      <c r="DH206" s="357"/>
      <c r="DI206" s="352"/>
      <c r="DJ206" s="352"/>
      <c r="DK206" s="393"/>
      <c r="DL206" s="393"/>
      <c r="DM206" s="393"/>
      <c r="DN206" s="393"/>
      <c r="DO206" s="393"/>
      <c r="DP206" s="393"/>
      <c r="DQ206" s="392"/>
      <c r="DR206" s="358"/>
      <c r="DS206" s="356"/>
      <c r="DT206" s="356"/>
      <c r="DU206" s="356"/>
      <c r="DV206" s="357"/>
      <c r="DW206" s="423"/>
      <c r="DX206" s="358"/>
      <c r="DY206" s="356"/>
      <c r="DZ206" s="356"/>
      <c r="EA206" s="356"/>
      <c r="EB206" s="357"/>
      <c r="EC206" s="423"/>
      <c r="ED206" s="424"/>
    </row>
    <row r="207" spans="2:134" ht="12.6" customHeight="1" x14ac:dyDescent="0.25">
      <c r="B207" s="433">
        <f t="shared" ref="B207" si="4070">B204+1</f>
        <v>67</v>
      </c>
      <c r="C207" s="428"/>
      <c r="D207" s="428"/>
      <c r="E207" s="428"/>
      <c r="F207" s="457" t="s">
        <v>212</v>
      </c>
      <c r="G207" s="449"/>
      <c r="H207" s="474" t="str">
        <f t="shared" ref="H207" si="4071">IF($F207="3e)  Skoršia transpozícia  - zavedenie transpozície pred termínom ktorý určuje smernica EÚ. "," ","")</f>
        <v/>
      </c>
      <c r="I207" s="474" t="str">
        <f t="shared" ref="I207" si="4072">IF($F207="3e)  Skoršia transpozícia  - zavedenie transpozície pred termínom ktorý určuje smernica EÚ. ",$H207,"NA")</f>
        <v>NA</v>
      </c>
      <c r="J207" s="491">
        <f>IF(I207&gt;12,1,I207/12)</f>
        <v>1</v>
      </c>
      <c r="K207" s="457"/>
      <c r="L207" s="413"/>
      <c r="M207" s="456">
        <f>IF(L207="N",0,L207)</f>
        <v>0</v>
      </c>
      <c r="N207" s="413" t="s">
        <v>212</v>
      </c>
      <c r="O207" s="413"/>
      <c r="P207" s="413"/>
      <c r="Q207" s="391" t="s">
        <v>36</v>
      </c>
      <c r="R207" s="386">
        <f>VLOOKUP(Q207,vstupy!$B$3:$C$15,2,FALSE)</f>
        <v>0</v>
      </c>
      <c r="S207" s="413"/>
      <c r="T207" s="416"/>
      <c r="U207" s="391" t="s">
        <v>36</v>
      </c>
      <c r="V207" s="386">
        <f>VLOOKUP(U207,vstupy!$B$3:$C$15,2,FALSE)</f>
        <v>0</v>
      </c>
      <c r="W207" s="413"/>
      <c r="X207" s="174" t="s">
        <v>157</v>
      </c>
      <c r="Y207" s="188" t="s">
        <v>152</v>
      </c>
      <c r="Z207" s="185">
        <f>VLOOKUP($X207,vstupy!$B$18:$F$31,MATCH($Y207,vstupy!$B$17:$F$17,0),0)</f>
        <v>0</v>
      </c>
      <c r="AA207" s="121" t="s">
        <v>158</v>
      </c>
      <c r="AB207" s="185">
        <f>VLOOKUP($AA207,vstupy!$B$34:$C$36,2,FALSE)</f>
        <v>0</v>
      </c>
      <c r="AC207" s="185">
        <f t="shared" si="3919"/>
        <v>0</v>
      </c>
      <c r="AD207" s="465" t="s">
        <v>36</v>
      </c>
      <c r="AE207" s="434">
        <f>VLOOKUP(AD207,vstupy!$B$3:$C$15,2,FALSE)</f>
        <v>0</v>
      </c>
      <c r="AF207" s="437" t="str">
        <f>IFERROR(IF(M207=0,"N",O207/L207*J207),0)</f>
        <v>N</v>
      </c>
      <c r="AG207" s="382">
        <f>O207*J207</f>
        <v>0</v>
      </c>
      <c r="AH207" s="394">
        <f t="shared" ref="AH207" si="4073">P207*R207*J207</f>
        <v>0</v>
      </c>
      <c r="AI207" s="381">
        <f t="shared" ref="AI207" si="4074">IFERROR(AH207*M207,0)</f>
        <v>0</v>
      </c>
      <c r="AJ207" s="394" t="str">
        <f t="shared" ref="AJ207" si="4075">IFERROR(IF(M207=0,"N",S207/L207*J207),0)</f>
        <v>N</v>
      </c>
      <c r="AK207" s="382">
        <f t="shared" ref="AK207" si="4076">S207*J207</f>
        <v>0</v>
      </c>
      <c r="AL207" s="382">
        <f>T207*V207*J207</f>
        <v>0</v>
      </c>
      <c r="AM207" s="387">
        <f t="shared" ref="AM207" si="4077">IFERROR(AL207*M207,0)</f>
        <v>0</v>
      </c>
      <c r="AN207" s="381">
        <f t="shared" ref="AN207" si="4078">IF(W207&gt;0,IF(AE207&gt;0,($G$5/160)*(W207/60)*AE207*J207,0),IF(AE207&gt;0,($G$5/160)*((AC207+AC208+AC209)/60)*AE207*J207,0))</f>
        <v>0</v>
      </c>
      <c r="AO207" s="384">
        <f>IFERROR(AN207*M207,0)</f>
        <v>0</v>
      </c>
      <c r="AP207" s="358">
        <f t="shared" ref="AP207" si="4079">IF($N207="In (zvyšuje náklady)",AF207,0)</f>
        <v>0</v>
      </c>
      <c r="AQ207" s="356">
        <f t="shared" ref="AQ207" si="4080">IF($N207="In (zvyšuje náklady)",AG207,0)</f>
        <v>0</v>
      </c>
      <c r="AR207" s="356">
        <f t="shared" ref="AR207" si="4081">IF($N207="In (zvyšuje náklady)",AH207,0)</f>
        <v>0</v>
      </c>
      <c r="AS207" s="356">
        <f t="shared" ref="AS207" si="4082">IF($N207="In (zvyšuje náklady)",AI207,0)</f>
        <v>0</v>
      </c>
      <c r="AT207" s="356">
        <f t="shared" ref="AT207" si="4083">IF($N207="In (zvyšuje náklady)",AJ207,0)</f>
        <v>0</v>
      </c>
      <c r="AU207" s="356">
        <f t="shared" ref="AU207" si="4084">IF($N207="In (zvyšuje náklady)",AK207,0)</f>
        <v>0</v>
      </c>
      <c r="AV207" s="356">
        <f t="shared" ref="AV207" si="4085">IF($N207="In (zvyšuje náklady)",AL207,0)</f>
        <v>0</v>
      </c>
      <c r="AW207" s="356">
        <f t="shared" ref="AW207" si="4086">IF($N207="In (zvyšuje náklady)",AM207,0)</f>
        <v>0</v>
      </c>
      <c r="AX207" s="356">
        <f t="shared" ref="AX207" si="4087">IF($N207="In (zvyšuje náklady)",AN207,0)</f>
        <v>0</v>
      </c>
      <c r="AY207" s="356">
        <f t="shared" ref="AY207" si="4088">IF($N207="In (zvyšuje náklady)",AO207,0)</f>
        <v>0</v>
      </c>
      <c r="AZ207" s="356" t="str">
        <f t="shared" ref="AZ207" si="4089">IF($N207="Out (znižuje náklady)",AF207,"0")</f>
        <v>0</v>
      </c>
      <c r="BA207" s="356" t="str">
        <f t="shared" ref="BA207" si="4090">IF($N207="Out (znižuje náklady)",AG207,"0")</f>
        <v>0</v>
      </c>
      <c r="BB207" s="356" t="str">
        <f t="shared" ref="BB207" si="4091">IF($N207="Out (znižuje náklady)",AH207,"0")</f>
        <v>0</v>
      </c>
      <c r="BC207" s="356" t="str">
        <f t="shared" ref="BC207" si="4092">IF($N207="Out (znižuje náklady)",AI207,"0")</f>
        <v>0</v>
      </c>
      <c r="BD207" s="356" t="str">
        <f t="shared" ref="BD207" si="4093">IF($N207="Out (znižuje náklady)",AJ207,"0")</f>
        <v>0</v>
      </c>
      <c r="BE207" s="356" t="str">
        <f t="shared" ref="BE207" si="4094">IF($N207="Out (znižuje náklady)",AK207,"0")</f>
        <v>0</v>
      </c>
      <c r="BF207" s="356" t="str">
        <f t="shared" ref="BF207" si="4095">IF($N207="Out (znižuje náklady)",AL207,"0")</f>
        <v>0</v>
      </c>
      <c r="BG207" s="356" t="str">
        <f t="shared" ref="BG207" si="4096">IF($N207="Out (znižuje náklady)",AM207,"0")</f>
        <v>0</v>
      </c>
      <c r="BH207" s="356" t="str">
        <f t="shared" ref="BH207" si="4097">IF($N207="Out (znižuje náklady)",AN207,"0")</f>
        <v>0</v>
      </c>
      <c r="BI207" s="502" t="str">
        <f t="shared" ref="BI207" si="4098">IF($N207="Out (znižuje náklady)",AO207,"0")</f>
        <v>0</v>
      </c>
      <c r="BJ207" s="355">
        <f>IF(F207=vstupy!$B$47,0,1)</f>
        <v>1</v>
      </c>
      <c r="BK207" s="358">
        <f t="shared" ref="BK207" si="4099">$BJ207*AP207</f>
        <v>0</v>
      </c>
      <c r="BL207" s="356">
        <f t="shared" ref="BL207" si="4100">$BJ207*AQ207</f>
        <v>0</v>
      </c>
      <c r="BM207" s="356">
        <f t="shared" ref="BM207" si="4101">$BJ207*AR207</f>
        <v>0</v>
      </c>
      <c r="BN207" s="356">
        <f t="shared" ref="BN207" si="4102">$BJ207*AS207</f>
        <v>0</v>
      </c>
      <c r="BO207" s="356">
        <f t="shared" ref="BO207" si="4103">$BJ207*AT207</f>
        <v>0</v>
      </c>
      <c r="BP207" s="356">
        <f t="shared" ref="BP207" si="4104">$BJ207*AU207</f>
        <v>0</v>
      </c>
      <c r="BQ207" s="356">
        <f t="shared" ref="BQ207" si="4105">$BJ207*AV207</f>
        <v>0</v>
      </c>
      <c r="BR207" s="356">
        <f t="shared" ref="BR207" si="4106">$BJ207*AW207</f>
        <v>0</v>
      </c>
      <c r="BS207" s="356">
        <f t="shared" ref="BS207" si="4107">$BJ207*AX207</f>
        <v>0</v>
      </c>
      <c r="BT207" s="357">
        <f t="shared" ref="BT207" si="4108">$BJ207*AY207</f>
        <v>0</v>
      </c>
      <c r="BU207" s="358">
        <f t="shared" ref="BU207" si="4109">$BJ207*AZ207</f>
        <v>0</v>
      </c>
      <c r="BV207" s="356">
        <f t="shared" ref="BV207" si="4110">$BJ207*BA207</f>
        <v>0</v>
      </c>
      <c r="BW207" s="356">
        <f t="shared" ref="BW207" si="4111">$BJ207*BB207</f>
        <v>0</v>
      </c>
      <c r="BX207" s="356">
        <f t="shared" ref="BX207" si="4112">$BJ207*BC207</f>
        <v>0</v>
      </c>
      <c r="BY207" s="356">
        <f t="shared" ref="BY207" si="4113">$BJ207*BD207</f>
        <v>0</v>
      </c>
      <c r="BZ207" s="356">
        <f t="shared" ref="BZ207" si="4114">$BJ207*BE207</f>
        <v>0</v>
      </c>
      <c r="CA207" s="356">
        <f t="shared" ref="CA207" si="4115">$BJ207*BF207</f>
        <v>0</v>
      </c>
      <c r="CB207" s="356">
        <f t="shared" ref="CB207" si="4116">$BJ207*BG207</f>
        <v>0</v>
      </c>
      <c r="CC207" s="356">
        <f t="shared" ref="CC207" si="4117">$BJ207*BH207</f>
        <v>0</v>
      </c>
      <c r="CD207" s="357">
        <f t="shared" ref="CD207" si="4118">$BJ207*BI207</f>
        <v>0</v>
      </c>
      <c r="CE207" s="395">
        <f>IF(N207="Nemení sa",1,0)</f>
        <v>0</v>
      </c>
      <c r="CF207" s="358">
        <f>AG207*$CE207</f>
        <v>0</v>
      </c>
      <c r="CG207" s="356">
        <f>AI207*$CE207</f>
        <v>0</v>
      </c>
      <c r="CH207" s="356">
        <f>AK207*$CE207</f>
        <v>0</v>
      </c>
      <c r="CI207" s="356">
        <f>AM207*$CE207</f>
        <v>0</v>
      </c>
      <c r="CJ207" s="357">
        <f>AO207*$CE207</f>
        <v>0</v>
      </c>
      <c r="CK207" s="396">
        <f t="shared" ref="CK207" si="4119">SUM(CF207:CJ209)</f>
        <v>0</v>
      </c>
      <c r="CL207" s="397">
        <f>IF(F207=vstupy!B$42,"1",0)</f>
        <v>0</v>
      </c>
      <c r="CM207" s="358">
        <f t="shared" ref="CM207" si="4120">IF($CL207="1",AP207,0)</f>
        <v>0</v>
      </c>
      <c r="CN207" s="356">
        <f t="shared" ref="CN207" si="4121">IF($CL207="1",AQ207,0)</f>
        <v>0</v>
      </c>
      <c r="CO207" s="356">
        <f t="shared" ref="CO207" si="4122">IF($CL207="1",AR207,0)</f>
        <v>0</v>
      </c>
      <c r="CP207" s="356">
        <f t="shared" ref="CP207" si="4123">IF($CL207="1",AS207,0)</f>
        <v>0</v>
      </c>
      <c r="CQ207" s="356">
        <f t="shared" ref="CQ207" si="4124">IF($CL207="1",AT207,0)</f>
        <v>0</v>
      </c>
      <c r="CR207" s="356">
        <f t="shared" ref="CR207" si="4125">IF($CL207="1",AU207,0)</f>
        <v>0</v>
      </c>
      <c r="CS207" s="356">
        <f t="shared" ref="CS207" si="4126">IF($CL207="1",AV207,0)</f>
        <v>0</v>
      </c>
      <c r="CT207" s="356">
        <f t="shared" ref="CT207" si="4127">IF($CL207="1",AW207,0)</f>
        <v>0</v>
      </c>
      <c r="CU207" s="356">
        <f t="shared" ref="CU207" si="4128">IF($CL207="1",AX207,0)</f>
        <v>0</v>
      </c>
      <c r="CV207" s="357">
        <f t="shared" ref="CV207" si="4129">IF($CL207="1",AY207,0)</f>
        <v>0</v>
      </c>
      <c r="CW207" s="355">
        <f>CP207+CT207+CV207</f>
        <v>0</v>
      </c>
      <c r="CX207" s="355">
        <f t="shared" ref="CX207" si="4130">CN207+CR207</f>
        <v>0</v>
      </c>
      <c r="CY207" s="358">
        <f t="shared" ref="CY207" si="4131">IF($CL207="1",AZ207,0)</f>
        <v>0</v>
      </c>
      <c r="CZ207" s="356">
        <f t="shared" ref="CZ207" si="4132">IF($CL207="1",BA207,0)</f>
        <v>0</v>
      </c>
      <c r="DA207" s="356">
        <f t="shared" ref="DA207" si="4133">IF($CL207="1",BB207,0)</f>
        <v>0</v>
      </c>
      <c r="DB207" s="356">
        <f t="shared" ref="DB207" si="4134">IF($CL207="1",BC207,0)</f>
        <v>0</v>
      </c>
      <c r="DC207" s="356">
        <f t="shared" ref="DC207" si="4135">IF($CL207="1",BD207,0)</f>
        <v>0</v>
      </c>
      <c r="DD207" s="356">
        <f t="shared" ref="DD207" si="4136">IF($CL207="1",BE207,0)</f>
        <v>0</v>
      </c>
      <c r="DE207" s="356">
        <f t="shared" ref="DE207" si="4137">IF($CL207="1",BF207,0)</f>
        <v>0</v>
      </c>
      <c r="DF207" s="356">
        <f t="shared" ref="DF207" si="4138">IF($CL207="1",BG207,0)</f>
        <v>0</v>
      </c>
      <c r="DG207" s="356">
        <f t="shared" ref="DG207" si="4139">IF($CL207="1",BH207,0)</f>
        <v>0</v>
      </c>
      <c r="DH207" s="357">
        <f t="shared" ref="DH207" si="4140">IF($CL207="1",BI207,0)</f>
        <v>0</v>
      </c>
      <c r="DI207" s="352">
        <f>DB207+DF207+DH207</f>
        <v>0</v>
      </c>
      <c r="DJ207" s="352">
        <f t="shared" ref="DJ207" si="4141">CZ207+DD207</f>
        <v>0</v>
      </c>
      <c r="DK207" s="393">
        <f>IF(CE207=0,1,0)</f>
        <v>1</v>
      </c>
      <c r="DL207" s="393">
        <f>IFERROR(IF($AF207="N",AH207+AJ207+AL207+AN207,AF207+AH207+AJ207+AL207+AN207),0)*$DK207</f>
        <v>0</v>
      </c>
      <c r="DM207" s="393">
        <f>(AG207+AI207+AK207+AM207+AO207)*$DK207</f>
        <v>0</v>
      </c>
      <c r="DN207" s="393">
        <f>AS207+AW207+AY207-CW207</f>
        <v>0</v>
      </c>
      <c r="DO207" s="393">
        <f>BC207+BG207+BI207-DI207</f>
        <v>0</v>
      </c>
      <c r="DP207" s="393">
        <f>DN207+DO207</f>
        <v>0</v>
      </c>
      <c r="DQ207" s="392" t="str">
        <f>IF(OR(F207=vstupy!B$40,F207=vstupy!B$41,F207=vstupy!B$42,),"0","1")</f>
        <v>0</v>
      </c>
      <c r="DR207" s="358">
        <f>IF($DQ207="1",AQ207,"0")+CF207</f>
        <v>0</v>
      </c>
      <c r="DS207" s="356">
        <f>IF($DQ207="1",AS207,"0")+CG207</f>
        <v>0</v>
      </c>
      <c r="DT207" s="356">
        <f>IF($DQ207="1",AU207,"0")+CH207</f>
        <v>0</v>
      </c>
      <c r="DU207" s="356">
        <f>IF($DQ207="1",AW207,"0")+CI207</f>
        <v>0</v>
      </c>
      <c r="DV207" s="357">
        <f>IF($DQ207="1",AY207,"0")+CJ207</f>
        <v>0</v>
      </c>
      <c r="DW207" s="423">
        <f t="shared" ref="DW207" si="4142">SUM(DR207:DV209)</f>
        <v>0</v>
      </c>
      <c r="DX207" s="358" t="str">
        <f t="shared" ref="DX207" si="4143">IF($DQ207="1",BA207,"0")</f>
        <v>0</v>
      </c>
      <c r="DY207" s="356" t="str">
        <f t="shared" ref="DY207" si="4144">IF($DQ207="1",BC207,"0")</f>
        <v>0</v>
      </c>
      <c r="DZ207" s="356" t="str">
        <f t="shared" ref="DZ207" si="4145">IF($DQ207="1",BE207,"0")</f>
        <v>0</v>
      </c>
      <c r="EA207" s="356" t="str">
        <f>IF($DQ207="1",BG207,"0")</f>
        <v>0</v>
      </c>
      <c r="EB207" s="357" t="str">
        <f>IF($DQ207="1",BI207,"0")</f>
        <v>0</v>
      </c>
      <c r="EC207" s="423">
        <f t="shared" ref="EC207" si="4146">SUM(DX207:EB209)</f>
        <v>0</v>
      </c>
      <c r="ED207" s="424">
        <f>EC207+DW207</f>
        <v>0</v>
      </c>
    </row>
    <row r="208" spans="2:134" ht="12.6" customHeight="1" x14ac:dyDescent="0.25">
      <c r="B208" s="433"/>
      <c r="C208" s="428"/>
      <c r="D208" s="428"/>
      <c r="E208" s="428"/>
      <c r="F208" s="458"/>
      <c r="G208" s="449"/>
      <c r="H208" s="475"/>
      <c r="I208" s="475"/>
      <c r="J208" s="492"/>
      <c r="K208" s="458"/>
      <c r="L208" s="413"/>
      <c r="M208" s="456"/>
      <c r="N208" s="413"/>
      <c r="O208" s="413"/>
      <c r="P208" s="413"/>
      <c r="Q208" s="391"/>
      <c r="R208" s="386"/>
      <c r="S208" s="413"/>
      <c r="T208" s="416"/>
      <c r="U208" s="391"/>
      <c r="V208" s="386"/>
      <c r="W208" s="413"/>
      <c r="X208" s="174" t="s">
        <v>157</v>
      </c>
      <c r="Y208" s="188" t="s">
        <v>152</v>
      </c>
      <c r="Z208" s="185">
        <f>VLOOKUP($X208,vstupy!$B$18:$F$31,MATCH($Y208,vstupy!$B$17:$F$17,0),0)</f>
        <v>0</v>
      </c>
      <c r="AA208" s="121" t="s">
        <v>158</v>
      </c>
      <c r="AB208" s="185">
        <f>VLOOKUP($AA208,vstupy!$B$34:$C$36,2,FALSE)</f>
        <v>0</v>
      </c>
      <c r="AC208" s="185">
        <f t="shared" si="3919"/>
        <v>0</v>
      </c>
      <c r="AD208" s="466"/>
      <c r="AE208" s="435"/>
      <c r="AF208" s="358"/>
      <c r="AG208" s="382"/>
      <c r="AH208" s="382"/>
      <c r="AI208" s="382"/>
      <c r="AJ208" s="382"/>
      <c r="AK208" s="382"/>
      <c r="AL208" s="382"/>
      <c r="AM208" s="389"/>
      <c r="AN208" s="382"/>
      <c r="AO208" s="384"/>
      <c r="AP208" s="358"/>
      <c r="AQ208" s="356"/>
      <c r="AR208" s="356"/>
      <c r="AS208" s="356"/>
      <c r="AT208" s="356"/>
      <c r="AU208" s="356"/>
      <c r="AV208" s="356"/>
      <c r="AW208" s="356"/>
      <c r="AX208" s="356"/>
      <c r="AY208" s="356"/>
      <c r="AZ208" s="356"/>
      <c r="BA208" s="356"/>
      <c r="BB208" s="356"/>
      <c r="BC208" s="356"/>
      <c r="BD208" s="356"/>
      <c r="BE208" s="356"/>
      <c r="BF208" s="356"/>
      <c r="BG208" s="356"/>
      <c r="BH208" s="356"/>
      <c r="BI208" s="502"/>
      <c r="BJ208" s="355"/>
      <c r="BK208" s="358"/>
      <c r="BL208" s="356"/>
      <c r="BM208" s="356"/>
      <c r="BN208" s="356"/>
      <c r="BO208" s="356"/>
      <c r="BP208" s="356"/>
      <c r="BQ208" s="356"/>
      <c r="BR208" s="356"/>
      <c r="BS208" s="356"/>
      <c r="BT208" s="357"/>
      <c r="BU208" s="358"/>
      <c r="BV208" s="356"/>
      <c r="BW208" s="356"/>
      <c r="BX208" s="356"/>
      <c r="BY208" s="356"/>
      <c r="BZ208" s="356"/>
      <c r="CA208" s="356"/>
      <c r="CB208" s="356"/>
      <c r="CC208" s="356"/>
      <c r="CD208" s="357"/>
      <c r="CE208" s="395"/>
      <c r="CF208" s="358"/>
      <c r="CG208" s="356"/>
      <c r="CH208" s="356"/>
      <c r="CI208" s="356"/>
      <c r="CJ208" s="357"/>
      <c r="CK208" s="396"/>
      <c r="CL208" s="398"/>
      <c r="CM208" s="358"/>
      <c r="CN208" s="356"/>
      <c r="CO208" s="356"/>
      <c r="CP208" s="356"/>
      <c r="CQ208" s="356"/>
      <c r="CR208" s="356"/>
      <c r="CS208" s="356"/>
      <c r="CT208" s="356"/>
      <c r="CU208" s="356"/>
      <c r="CV208" s="357"/>
      <c r="CW208" s="355"/>
      <c r="CX208" s="355"/>
      <c r="CY208" s="358"/>
      <c r="CZ208" s="356"/>
      <c r="DA208" s="356"/>
      <c r="DB208" s="356"/>
      <c r="DC208" s="356"/>
      <c r="DD208" s="356"/>
      <c r="DE208" s="356"/>
      <c r="DF208" s="356"/>
      <c r="DG208" s="356"/>
      <c r="DH208" s="357"/>
      <c r="DI208" s="352"/>
      <c r="DJ208" s="352"/>
      <c r="DK208" s="393"/>
      <c r="DL208" s="393"/>
      <c r="DM208" s="393"/>
      <c r="DN208" s="393"/>
      <c r="DO208" s="393"/>
      <c r="DP208" s="393"/>
      <c r="DQ208" s="392"/>
      <c r="DR208" s="358"/>
      <c r="DS208" s="356"/>
      <c r="DT208" s="356"/>
      <c r="DU208" s="356"/>
      <c r="DV208" s="357"/>
      <c r="DW208" s="423"/>
      <c r="DX208" s="358"/>
      <c r="DY208" s="356"/>
      <c r="DZ208" s="356"/>
      <c r="EA208" s="356"/>
      <c r="EB208" s="357"/>
      <c r="EC208" s="423"/>
      <c r="ED208" s="424"/>
    </row>
    <row r="209" spans="2:134" ht="12.6" customHeight="1" x14ac:dyDescent="0.25">
      <c r="B209" s="433"/>
      <c r="C209" s="428"/>
      <c r="D209" s="428"/>
      <c r="E209" s="428"/>
      <c r="F209" s="459"/>
      <c r="G209" s="449"/>
      <c r="H209" s="476"/>
      <c r="I209" s="476"/>
      <c r="J209" s="493"/>
      <c r="K209" s="459"/>
      <c r="L209" s="413"/>
      <c r="M209" s="456"/>
      <c r="N209" s="413"/>
      <c r="O209" s="413"/>
      <c r="P209" s="413"/>
      <c r="Q209" s="391"/>
      <c r="R209" s="386"/>
      <c r="S209" s="413"/>
      <c r="T209" s="416"/>
      <c r="U209" s="391"/>
      <c r="V209" s="386"/>
      <c r="W209" s="413"/>
      <c r="X209" s="174" t="s">
        <v>157</v>
      </c>
      <c r="Y209" s="188" t="s">
        <v>152</v>
      </c>
      <c r="Z209" s="185">
        <f>VLOOKUP($X209,vstupy!$B$18:$F$31,MATCH($Y209,vstupy!$B$17:$F$17,0),0)</f>
        <v>0</v>
      </c>
      <c r="AA209" s="121" t="s">
        <v>158</v>
      </c>
      <c r="AB209" s="185">
        <f>VLOOKUP($AA209,vstupy!$B$34:$C$36,2,FALSE)</f>
        <v>0</v>
      </c>
      <c r="AC209" s="185">
        <f t="shared" si="3919"/>
        <v>0</v>
      </c>
      <c r="AD209" s="467"/>
      <c r="AE209" s="436"/>
      <c r="AF209" s="358"/>
      <c r="AG209" s="382"/>
      <c r="AH209" s="382"/>
      <c r="AI209" s="382"/>
      <c r="AJ209" s="382"/>
      <c r="AK209" s="382"/>
      <c r="AL209" s="382"/>
      <c r="AM209" s="381"/>
      <c r="AN209" s="382"/>
      <c r="AO209" s="384"/>
      <c r="AP209" s="358"/>
      <c r="AQ209" s="356"/>
      <c r="AR209" s="356"/>
      <c r="AS209" s="356"/>
      <c r="AT209" s="356"/>
      <c r="AU209" s="356"/>
      <c r="AV209" s="356"/>
      <c r="AW209" s="356"/>
      <c r="AX209" s="356"/>
      <c r="AY209" s="356"/>
      <c r="AZ209" s="356"/>
      <c r="BA209" s="356"/>
      <c r="BB209" s="356"/>
      <c r="BC209" s="356"/>
      <c r="BD209" s="356"/>
      <c r="BE209" s="356"/>
      <c r="BF209" s="356"/>
      <c r="BG209" s="356"/>
      <c r="BH209" s="356"/>
      <c r="BI209" s="502"/>
      <c r="BJ209" s="355"/>
      <c r="BK209" s="358"/>
      <c r="BL209" s="356"/>
      <c r="BM209" s="356"/>
      <c r="BN209" s="356"/>
      <c r="BO209" s="356"/>
      <c r="BP209" s="356"/>
      <c r="BQ209" s="356"/>
      <c r="BR209" s="356"/>
      <c r="BS209" s="356"/>
      <c r="BT209" s="357"/>
      <c r="BU209" s="358"/>
      <c r="BV209" s="356"/>
      <c r="BW209" s="356"/>
      <c r="BX209" s="356"/>
      <c r="BY209" s="356"/>
      <c r="BZ209" s="356"/>
      <c r="CA209" s="356"/>
      <c r="CB209" s="356"/>
      <c r="CC209" s="356"/>
      <c r="CD209" s="357"/>
      <c r="CE209" s="395"/>
      <c r="CF209" s="358"/>
      <c r="CG209" s="356"/>
      <c r="CH209" s="356"/>
      <c r="CI209" s="356"/>
      <c r="CJ209" s="357"/>
      <c r="CK209" s="396"/>
      <c r="CL209" s="399"/>
      <c r="CM209" s="358"/>
      <c r="CN209" s="356"/>
      <c r="CO209" s="356"/>
      <c r="CP209" s="356"/>
      <c r="CQ209" s="356"/>
      <c r="CR209" s="356"/>
      <c r="CS209" s="356"/>
      <c r="CT209" s="356"/>
      <c r="CU209" s="356"/>
      <c r="CV209" s="357"/>
      <c r="CW209" s="355"/>
      <c r="CX209" s="355"/>
      <c r="CY209" s="358"/>
      <c r="CZ209" s="356"/>
      <c r="DA209" s="356"/>
      <c r="DB209" s="356"/>
      <c r="DC209" s="356"/>
      <c r="DD209" s="356"/>
      <c r="DE209" s="356"/>
      <c r="DF209" s="356"/>
      <c r="DG209" s="356"/>
      <c r="DH209" s="357"/>
      <c r="DI209" s="352"/>
      <c r="DJ209" s="352"/>
      <c r="DK209" s="393"/>
      <c r="DL209" s="393"/>
      <c r="DM209" s="393"/>
      <c r="DN209" s="393"/>
      <c r="DO209" s="393"/>
      <c r="DP209" s="393"/>
      <c r="DQ209" s="392"/>
      <c r="DR209" s="358"/>
      <c r="DS209" s="356"/>
      <c r="DT209" s="356"/>
      <c r="DU209" s="356"/>
      <c r="DV209" s="357"/>
      <c r="DW209" s="423"/>
      <c r="DX209" s="358"/>
      <c r="DY209" s="356"/>
      <c r="DZ209" s="356"/>
      <c r="EA209" s="356"/>
      <c r="EB209" s="357"/>
      <c r="EC209" s="423"/>
      <c r="ED209" s="424"/>
    </row>
    <row r="210" spans="2:134" ht="12.6" customHeight="1" x14ac:dyDescent="0.25">
      <c r="B210" s="432">
        <f t="shared" ref="B210" si="4147">B207+1</f>
        <v>68</v>
      </c>
      <c r="C210" s="429"/>
      <c r="D210" s="429"/>
      <c r="E210" s="429"/>
      <c r="F210" s="445" t="s">
        <v>212</v>
      </c>
      <c r="G210" s="450"/>
      <c r="H210" s="462" t="str">
        <f t="shared" ref="H210" si="4148">IF($F210="3e)  Skoršia transpozícia  - zavedenie transpozície pred termínom ktorý určuje smernica EÚ. "," ","")</f>
        <v/>
      </c>
      <c r="I210" s="462" t="str">
        <f t="shared" ref="I210" si="4149">IF($F210="3e)  Skoršia transpozícia  - zavedenie transpozície pred termínom ktorý určuje smernica EÚ. ",$H210,"NA")</f>
        <v>NA</v>
      </c>
      <c r="J210" s="494">
        <f>IF(I210&gt;12,1,I210/12)</f>
        <v>1</v>
      </c>
      <c r="K210" s="445"/>
      <c r="L210" s="414"/>
      <c r="M210" s="455">
        <f>IF(L210="N",0,L210)</f>
        <v>0</v>
      </c>
      <c r="N210" s="414" t="s">
        <v>212</v>
      </c>
      <c r="O210" s="414"/>
      <c r="P210" s="414"/>
      <c r="Q210" s="390" t="s">
        <v>36</v>
      </c>
      <c r="R210" s="385">
        <f>VLOOKUP(Q210,vstupy!$B$3:$C$15,2,FALSE)</f>
        <v>0</v>
      </c>
      <c r="S210" s="414"/>
      <c r="T210" s="415"/>
      <c r="U210" s="390" t="s">
        <v>36</v>
      </c>
      <c r="V210" s="385">
        <f>VLOOKUP(U210,vstupy!$B$3:$C$15,2,FALSE)</f>
        <v>0</v>
      </c>
      <c r="W210" s="414"/>
      <c r="X210" s="292" t="s">
        <v>157</v>
      </c>
      <c r="Y210" s="293" t="s">
        <v>152</v>
      </c>
      <c r="Z210" s="294">
        <f>VLOOKUP($X210,vstupy!$B$18:$F$31,MATCH($Y210,vstupy!$B$17:$F$17,0),0)</f>
        <v>0</v>
      </c>
      <c r="AA210" s="295" t="s">
        <v>158</v>
      </c>
      <c r="AB210" s="294">
        <f>VLOOKUP($AA210,vstupy!$B$34:$C$36,2,FALSE)</f>
        <v>0</v>
      </c>
      <c r="AC210" s="294">
        <f t="shared" si="3919"/>
        <v>0</v>
      </c>
      <c r="AD210" s="440" t="s">
        <v>36</v>
      </c>
      <c r="AE210" s="434">
        <f>VLOOKUP(AD210,vstupy!$B$3:$C$15,2,FALSE)</f>
        <v>0</v>
      </c>
      <c r="AF210" s="437" t="str">
        <f>IFERROR(IF(M210=0,"N",O210/L210*J210),0)</f>
        <v>N</v>
      </c>
      <c r="AG210" s="382">
        <f>O210*J210</f>
        <v>0</v>
      </c>
      <c r="AH210" s="394">
        <f t="shared" ref="AH210" si="4150">P210*R210*J210</f>
        <v>0</v>
      </c>
      <c r="AI210" s="381">
        <f t="shared" ref="AI210" si="4151">IFERROR(AH210*M210,0)</f>
        <v>0</v>
      </c>
      <c r="AJ210" s="394" t="str">
        <f t="shared" ref="AJ210" si="4152">IFERROR(IF(M210=0,"N",S210/L210*J210),0)</f>
        <v>N</v>
      </c>
      <c r="AK210" s="382">
        <f t="shared" ref="AK210" si="4153">S210*J210</f>
        <v>0</v>
      </c>
      <c r="AL210" s="382">
        <f>T210*V210*J210</f>
        <v>0</v>
      </c>
      <c r="AM210" s="387">
        <f t="shared" ref="AM210" si="4154">IFERROR(AL210*M210,0)</f>
        <v>0</v>
      </c>
      <c r="AN210" s="381">
        <f t="shared" ref="AN210" si="4155">IF(W210&gt;0,IF(AE210&gt;0,($G$5/160)*(W210/60)*AE210*J210,0),IF(AE210&gt;0,($G$5/160)*((AC210+AC211+AC212)/60)*AE210*J210,0))</f>
        <v>0</v>
      </c>
      <c r="AO210" s="384">
        <f>IFERROR(AN210*M210,0)</f>
        <v>0</v>
      </c>
      <c r="AP210" s="358">
        <f t="shared" ref="AP210" si="4156">IF($N210="In (zvyšuje náklady)",AF210,0)</f>
        <v>0</v>
      </c>
      <c r="AQ210" s="356">
        <f t="shared" ref="AQ210" si="4157">IF($N210="In (zvyšuje náklady)",AG210,0)</f>
        <v>0</v>
      </c>
      <c r="AR210" s="356">
        <f t="shared" ref="AR210" si="4158">IF($N210="In (zvyšuje náklady)",AH210,0)</f>
        <v>0</v>
      </c>
      <c r="AS210" s="356">
        <f t="shared" ref="AS210" si="4159">IF($N210="In (zvyšuje náklady)",AI210,0)</f>
        <v>0</v>
      </c>
      <c r="AT210" s="356">
        <f t="shared" ref="AT210" si="4160">IF($N210="In (zvyšuje náklady)",AJ210,0)</f>
        <v>0</v>
      </c>
      <c r="AU210" s="356">
        <f t="shared" ref="AU210" si="4161">IF($N210="In (zvyšuje náklady)",AK210,0)</f>
        <v>0</v>
      </c>
      <c r="AV210" s="356">
        <f t="shared" ref="AV210" si="4162">IF($N210="In (zvyšuje náklady)",AL210,0)</f>
        <v>0</v>
      </c>
      <c r="AW210" s="356">
        <f t="shared" ref="AW210" si="4163">IF($N210="In (zvyšuje náklady)",AM210,0)</f>
        <v>0</v>
      </c>
      <c r="AX210" s="356">
        <f t="shared" ref="AX210" si="4164">IF($N210="In (zvyšuje náklady)",AN210,0)</f>
        <v>0</v>
      </c>
      <c r="AY210" s="356">
        <f t="shared" ref="AY210" si="4165">IF($N210="In (zvyšuje náklady)",AO210,0)</f>
        <v>0</v>
      </c>
      <c r="AZ210" s="356" t="str">
        <f t="shared" ref="AZ210" si="4166">IF($N210="Out (znižuje náklady)",AF210,"0")</f>
        <v>0</v>
      </c>
      <c r="BA210" s="356" t="str">
        <f t="shared" ref="BA210" si="4167">IF($N210="Out (znižuje náklady)",AG210,"0")</f>
        <v>0</v>
      </c>
      <c r="BB210" s="356" t="str">
        <f t="shared" ref="BB210" si="4168">IF($N210="Out (znižuje náklady)",AH210,"0")</f>
        <v>0</v>
      </c>
      <c r="BC210" s="356" t="str">
        <f t="shared" ref="BC210" si="4169">IF($N210="Out (znižuje náklady)",AI210,"0")</f>
        <v>0</v>
      </c>
      <c r="BD210" s="356" t="str">
        <f t="shared" ref="BD210" si="4170">IF($N210="Out (znižuje náklady)",AJ210,"0")</f>
        <v>0</v>
      </c>
      <c r="BE210" s="356" t="str">
        <f t="shared" ref="BE210" si="4171">IF($N210="Out (znižuje náklady)",AK210,"0")</f>
        <v>0</v>
      </c>
      <c r="BF210" s="356" t="str">
        <f t="shared" ref="BF210" si="4172">IF($N210="Out (znižuje náklady)",AL210,"0")</f>
        <v>0</v>
      </c>
      <c r="BG210" s="356" t="str">
        <f t="shared" ref="BG210" si="4173">IF($N210="Out (znižuje náklady)",AM210,"0")</f>
        <v>0</v>
      </c>
      <c r="BH210" s="356" t="str">
        <f t="shared" ref="BH210" si="4174">IF($N210="Out (znižuje náklady)",AN210,"0")</f>
        <v>0</v>
      </c>
      <c r="BI210" s="502" t="str">
        <f t="shared" ref="BI210" si="4175">IF($N210="Out (znižuje náklady)",AO210,"0")</f>
        <v>0</v>
      </c>
      <c r="BJ210" s="355">
        <f>IF(F210=vstupy!$B$47,0,1)</f>
        <v>1</v>
      </c>
      <c r="BK210" s="358">
        <f t="shared" ref="BK210" si="4176">$BJ210*AP210</f>
        <v>0</v>
      </c>
      <c r="BL210" s="356">
        <f t="shared" ref="BL210" si="4177">$BJ210*AQ210</f>
        <v>0</v>
      </c>
      <c r="BM210" s="356">
        <f t="shared" ref="BM210" si="4178">$BJ210*AR210</f>
        <v>0</v>
      </c>
      <c r="BN210" s="356">
        <f t="shared" ref="BN210" si="4179">$BJ210*AS210</f>
        <v>0</v>
      </c>
      <c r="BO210" s="356">
        <f t="shared" ref="BO210" si="4180">$BJ210*AT210</f>
        <v>0</v>
      </c>
      <c r="BP210" s="356">
        <f t="shared" ref="BP210" si="4181">$BJ210*AU210</f>
        <v>0</v>
      </c>
      <c r="BQ210" s="356">
        <f t="shared" ref="BQ210" si="4182">$BJ210*AV210</f>
        <v>0</v>
      </c>
      <c r="BR210" s="356">
        <f t="shared" ref="BR210" si="4183">$BJ210*AW210</f>
        <v>0</v>
      </c>
      <c r="BS210" s="356">
        <f t="shared" ref="BS210" si="4184">$BJ210*AX210</f>
        <v>0</v>
      </c>
      <c r="BT210" s="357">
        <f t="shared" ref="BT210" si="4185">$BJ210*AY210</f>
        <v>0</v>
      </c>
      <c r="BU210" s="358">
        <f t="shared" ref="BU210" si="4186">$BJ210*AZ210</f>
        <v>0</v>
      </c>
      <c r="BV210" s="356">
        <f t="shared" ref="BV210" si="4187">$BJ210*BA210</f>
        <v>0</v>
      </c>
      <c r="BW210" s="356">
        <f t="shared" ref="BW210" si="4188">$BJ210*BB210</f>
        <v>0</v>
      </c>
      <c r="BX210" s="356">
        <f t="shared" ref="BX210" si="4189">$BJ210*BC210</f>
        <v>0</v>
      </c>
      <c r="BY210" s="356">
        <f t="shared" ref="BY210" si="4190">$BJ210*BD210</f>
        <v>0</v>
      </c>
      <c r="BZ210" s="356">
        <f t="shared" ref="BZ210" si="4191">$BJ210*BE210</f>
        <v>0</v>
      </c>
      <c r="CA210" s="356">
        <f t="shared" ref="CA210" si="4192">$BJ210*BF210</f>
        <v>0</v>
      </c>
      <c r="CB210" s="356">
        <f t="shared" ref="CB210" si="4193">$BJ210*BG210</f>
        <v>0</v>
      </c>
      <c r="CC210" s="356">
        <f t="shared" ref="CC210" si="4194">$BJ210*BH210</f>
        <v>0</v>
      </c>
      <c r="CD210" s="357">
        <f t="shared" ref="CD210" si="4195">$BJ210*BI210</f>
        <v>0</v>
      </c>
      <c r="CE210" s="395">
        <f>IF(N210="Nemení sa",1,0)</f>
        <v>0</v>
      </c>
      <c r="CF210" s="358">
        <f>AG210*$CE210</f>
        <v>0</v>
      </c>
      <c r="CG210" s="356">
        <f>AI210*$CE210</f>
        <v>0</v>
      </c>
      <c r="CH210" s="356">
        <f>AK210*$CE210</f>
        <v>0</v>
      </c>
      <c r="CI210" s="356">
        <f>AM210*$CE210</f>
        <v>0</v>
      </c>
      <c r="CJ210" s="357">
        <f>AO210*$CE210</f>
        <v>0</v>
      </c>
      <c r="CK210" s="396">
        <f t="shared" ref="CK210" si="4196">SUM(CF210:CJ212)</f>
        <v>0</v>
      </c>
      <c r="CL210" s="397">
        <f>IF(F210=vstupy!B$42,"1",0)</f>
        <v>0</v>
      </c>
      <c r="CM210" s="358">
        <f t="shared" ref="CM210" si="4197">IF($CL210="1",AP210,0)</f>
        <v>0</v>
      </c>
      <c r="CN210" s="356">
        <f t="shared" ref="CN210" si="4198">IF($CL210="1",AQ210,0)</f>
        <v>0</v>
      </c>
      <c r="CO210" s="356">
        <f t="shared" ref="CO210" si="4199">IF($CL210="1",AR210,0)</f>
        <v>0</v>
      </c>
      <c r="CP210" s="356">
        <f t="shared" ref="CP210" si="4200">IF($CL210="1",AS210,0)</f>
        <v>0</v>
      </c>
      <c r="CQ210" s="356">
        <f t="shared" ref="CQ210" si="4201">IF($CL210="1",AT210,0)</f>
        <v>0</v>
      </c>
      <c r="CR210" s="356">
        <f t="shared" ref="CR210" si="4202">IF($CL210="1",AU210,0)</f>
        <v>0</v>
      </c>
      <c r="CS210" s="356">
        <f t="shared" ref="CS210" si="4203">IF($CL210="1",AV210,0)</f>
        <v>0</v>
      </c>
      <c r="CT210" s="356">
        <f t="shared" ref="CT210" si="4204">IF($CL210="1",AW210,0)</f>
        <v>0</v>
      </c>
      <c r="CU210" s="356">
        <f t="shared" ref="CU210" si="4205">IF($CL210="1",AX210,0)</f>
        <v>0</v>
      </c>
      <c r="CV210" s="357">
        <f t="shared" ref="CV210" si="4206">IF($CL210="1",AY210,0)</f>
        <v>0</v>
      </c>
      <c r="CW210" s="355">
        <f>CP210+CT210+CV210</f>
        <v>0</v>
      </c>
      <c r="CX210" s="355">
        <f t="shared" ref="CX210" si="4207">CN210+CR210</f>
        <v>0</v>
      </c>
      <c r="CY210" s="358">
        <f t="shared" ref="CY210" si="4208">IF($CL210="1",AZ210,0)</f>
        <v>0</v>
      </c>
      <c r="CZ210" s="356">
        <f t="shared" ref="CZ210" si="4209">IF($CL210="1",BA210,0)</f>
        <v>0</v>
      </c>
      <c r="DA210" s="356">
        <f t="shared" ref="DA210" si="4210">IF($CL210="1",BB210,0)</f>
        <v>0</v>
      </c>
      <c r="DB210" s="356">
        <f t="shared" ref="DB210" si="4211">IF($CL210="1",BC210,0)</f>
        <v>0</v>
      </c>
      <c r="DC210" s="356">
        <f t="shared" ref="DC210" si="4212">IF($CL210="1",BD210,0)</f>
        <v>0</v>
      </c>
      <c r="DD210" s="356">
        <f t="shared" ref="DD210" si="4213">IF($CL210="1",BE210,0)</f>
        <v>0</v>
      </c>
      <c r="DE210" s="356">
        <f t="shared" ref="DE210" si="4214">IF($CL210="1",BF210,0)</f>
        <v>0</v>
      </c>
      <c r="DF210" s="356">
        <f t="shared" ref="DF210" si="4215">IF($CL210="1",BG210,0)</f>
        <v>0</v>
      </c>
      <c r="DG210" s="356">
        <f t="shared" ref="DG210" si="4216">IF($CL210="1",BH210,0)</f>
        <v>0</v>
      </c>
      <c r="DH210" s="357">
        <f t="shared" ref="DH210" si="4217">IF($CL210="1",BI210,0)</f>
        <v>0</v>
      </c>
      <c r="DI210" s="352">
        <f>DB210+DF210+DH210</f>
        <v>0</v>
      </c>
      <c r="DJ210" s="352">
        <f t="shared" ref="DJ210" si="4218">CZ210+DD210</f>
        <v>0</v>
      </c>
      <c r="DK210" s="393">
        <f>IF(CE210=0,1,0)</f>
        <v>1</v>
      </c>
      <c r="DL210" s="393">
        <f>IFERROR(IF($AF210="N",AH210+AJ210+AL210+AN210,AF210+AH210+AJ210+AL210+AN210),0)*$DK210</f>
        <v>0</v>
      </c>
      <c r="DM210" s="393">
        <f>(AG210+AI210+AK210+AM210+AO210)*$DK210</f>
        <v>0</v>
      </c>
      <c r="DN210" s="393">
        <f>AS210+AW210+AY210-CW210</f>
        <v>0</v>
      </c>
      <c r="DO210" s="393">
        <f>BC210+BG210+BI210-DI210</f>
        <v>0</v>
      </c>
      <c r="DP210" s="393">
        <f>DN210+DO210</f>
        <v>0</v>
      </c>
      <c r="DQ210" s="392" t="str">
        <f>IF(OR(F210=vstupy!B$40,F210=vstupy!B$41,F210=vstupy!B$42,),"0","1")</f>
        <v>0</v>
      </c>
      <c r="DR210" s="358">
        <f>IF($DQ210="1",AQ210,"0")+CF210</f>
        <v>0</v>
      </c>
      <c r="DS210" s="356">
        <f>IF($DQ210="1",AS210,"0")+CG210</f>
        <v>0</v>
      </c>
      <c r="DT210" s="356">
        <f>IF($DQ210="1",AU210,"0")+CH210</f>
        <v>0</v>
      </c>
      <c r="DU210" s="356">
        <f>IF($DQ210="1",AW210,"0")+CI210</f>
        <v>0</v>
      </c>
      <c r="DV210" s="357">
        <f>IF($DQ210="1",AY210,"0")+CJ210</f>
        <v>0</v>
      </c>
      <c r="DW210" s="423">
        <f t="shared" ref="DW210" si="4219">SUM(DR210:DV212)</f>
        <v>0</v>
      </c>
      <c r="DX210" s="358" t="str">
        <f t="shared" ref="DX210" si="4220">IF($DQ210="1",BA210,"0")</f>
        <v>0</v>
      </c>
      <c r="DY210" s="356" t="str">
        <f t="shared" ref="DY210" si="4221">IF($DQ210="1",BC210,"0")</f>
        <v>0</v>
      </c>
      <c r="DZ210" s="356" t="str">
        <f t="shared" ref="DZ210" si="4222">IF($DQ210="1",BE210,"0")</f>
        <v>0</v>
      </c>
      <c r="EA210" s="356" t="str">
        <f>IF($DQ210="1",BG210,"0")</f>
        <v>0</v>
      </c>
      <c r="EB210" s="357" t="str">
        <f>IF($DQ210="1",BI210,"0")</f>
        <v>0</v>
      </c>
      <c r="EC210" s="423">
        <f t="shared" ref="EC210" si="4223">SUM(DX210:EB212)</f>
        <v>0</v>
      </c>
      <c r="ED210" s="424">
        <f>EC210+DW210</f>
        <v>0</v>
      </c>
    </row>
    <row r="211" spans="2:134" ht="12.6" customHeight="1" x14ac:dyDescent="0.25">
      <c r="B211" s="432"/>
      <c r="C211" s="429"/>
      <c r="D211" s="429"/>
      <c r="E211" s="429"/>
      <c r="F211" s="446"/>
      <c r="G211" s="450"/>
      <c r="H211" s="463"/>
      <c r="I211" s="463"/>
      <c r="J211" s="495"/>
      <c r="K211" s="446"/>
      <c r="L211" s="414"/>
      <c r="M211" s="455"/>
      <c r="N211" s="414"/>
      <c r="O211" s="414"/>
      <c r="P211" s="414"/>
      <c r="Q211" s="390"/>
      <c r="R211" s="385"/>
      <c r="S211" s="414"/>
      <c r="T211" s="415"/>
      <c r="U211" s="390"/>
      <c r="V211" s="385"/>
      <c r="W211" s="414"/>
      <c r="X211" s="292" t="s">
        <v>157</v>
      </c>
      <c r="Y211" s="293" t="s">
        <v>152</v>
      </c>
      <c r="Z211" s="294">
        <f>VLOOKUP($X211,vstupy!$B$18:$F$31,MATCH($Y211,vstupy!$B$17:$F$17,0),0)</f>
        <v>0</v>
      </c>
      <c r="AA211" s="295" t="s">
        <v>158</v>
      </c>
      <c r="AB211" s="294">
        <f>VLOOKUP($AA211,vstupy!$B$34:$C$36,2,FALSE)</f>
        <v>0</v>
      </c>
      <c r="AC211" s="294">
        <f t="shared" si="3919"/>
        <v>0</v>
      </c>
      <c r="AD211" s="441"/>
      <c r="AE211" s="435"/>
      <c r="AF211" s="358"/>
      <c r="AG211" s="382"/>
      <c r="AH211" s="382"/>
      <c r="AI211" s="382"/>
      <c r="AJ211" s="382"/>
      <c r="AK211" s="382"/>
      <c r="AL211" s="382"/>
      <c r="AM211" s="389"/>
      <c r="AN211" s="382"/>
      <c r="AO211" s="384"/>
      <c r="AP211" s="358"/>
      <c r="AQ211" s="356"/>
      <c r="AR211" s="356"/>
      <c r="AS211" s="356"/>
      <c r="AT211" s="356"/>
      <c r="AU211" s="356"/>
      <c r="AV211" s="356"/>
      <c r="AW211" s="356"/>
      <c r="AX211" s="356"/>
      <c r="AY211" s="356"/>
      <c r="AZ211" s="356"/>
      <c r="BA211" s="356"/>
      <c r="BB211" s="356"/>
      <c r="BC211" s="356"/>
      <c r="BD211" s="356"/>
      <c r="BE211" s="356"/>
      <c r="BF211" s="356"/>
      <c r="BG211" s="356"/>
      <c r="BH211" s="356"/>
      <c r="BI211" s="502"/>
      <c r="BJ211" s="355"/>
      <c r="BK211" s="358"/>
      <c r="BL211" s="356"/>
      <c r="BM211" s="356"/>
      <c r="BN211" s="356"/>
      <c r="BO211" s="356"/>
      <c r="BP211" s="356"/>
      <c r="BQ211" s="356"/>
      <c r="BR211" s="356"/>
      <c r="BS211" s="356"/>
      <c r="BT211" s="357"/>
      <c r="BU211" s="358"/>
      <c r="BV211" s="356"/>
      <c r="BW211" s="356"/>
      <c r="BX211" s="356"/>
      <c r="BY211" s="356"/>
      <c r="BZ211" s="356"/>
      <c r="CA211" s="356"/>
      <c r="CB211" s="356"/>
      <c r="CC211" s="356"/>
      <c r="CD211" s="357"/>
      <c r="CE211" s="395"/>
      <c r="CF211" s="358"/>
      <c r="CG211" s="356"/>
      <c r="CH211" s="356"/>
      <c r="CI211" s="356"/>
      <c r="CJ211" s="357"/>
      <c r="CK211" s="396"/>
      <c r="CL211" s="398"/>
      <c r="CM211" s="358"/>
      <c r="CN211" s="356"/>
      <c r="CO211" s="356"/>
      <c r="CP211" s="356"/>
      <c r="CQ211" s="356"/>
      <c r="CR211" s="356"/>
      <c r="CS211" s="356"/>
      <c r="CT211" s="356"/>
      <c r="CU211" s="356"/>
      <c r="CV211" s="357"/>
      <c r="CW211" s="355"/>
      <c r="CX211" s="355"/>
      <c r="CY211" s="358"/>
      <c r="CZ211" s="356"/>
      <c r="DA211" s="356"/>
      <c r="DB211" s="356"/>
      <c r="DC211" s="356"/>
      <c r="DD211" s="356"/>
      <c r="DE211" s="356"/>
      <c r="DF211" s="356"/>
      <c r="DG211" s="356"/>
      <c r="DH211" s="357"/>
      <c r="DI211" s="352"/>
      <c r="DJ211" s="352"/>
      <c r="DK211" s="393"/>
      <c r="DL211" s="393"/>
      <c r="DM211" s="393"/>
      <c r="DN211" s="393"/>
      <c r="DO211" s="393"/>
      <c r="DP211" s="393"/>
      <c r="DQ211" s="392"/>
      <c r="DR211" s="358"/>
      <c r="DS211" s="356"/>
      <c r="DT211" s="356"/>
      <c r="DU211" s="356"/>
      <c r="DV211" s="357"/>
      <c r="DW211" s="423"/>
      <c r="DX211" s="358"/>
      <c r="DY211" s="356"/>
      <c r="DZ211" s="356"/>
      <c r="EA211" s="356"/>
      <c r="EB211" s="357"/>
      <c r="EC211" s="423"/>
      <c r="ED211" s="424"/>
    </row>
    <row r="212" spans="2:134" ht="12.6" customHeight="1" x14ac:dyDescent="0.25">
      <c r="B212" s="432"/>
      <c r="C212" s="429"/>
      <c r="D212" s="429"/>
      <c r="E212" s="429"/>
      <c r="F212" s="447"/>
      <c r="G212" s="450"/>
      <c r="H212" s="464"/>
      <c r="I212" s="464"/>
      <c r="J212" s="496"/>
      <c r="K212" s="447"/>
      <c r="L212" s="414"/>
      <c r="M212" s="455"/>
      <c r="N212" s="414"/>
      <c r="O212" s="414"/>
      <c r="P212" s="414"/>
      <c r="Q212" s="390"/>
      <c r="R212" s="385"/>
      <c r="S212" s="414"/>
      <c r="T212" s="415"/>
      <c r="U212" s="390"/>
      <c r="V212" s="385"/>
      <c r="W212" s="414"/>
      <c r="X212" s="292" t="s">
        <v>157</v>
      </c>
      <c r="Y212" s="293" t="s">
        <v>152</v>
      </c>
      <c r="Z212" s="294">
        <f>VLOOKUP($X212,vstupy!$B$18:$F$31,MATCH($Y212,vstupy!$B$17:$F$17,0),0)</f>
        <v>0</v>
      </c>
      <c r="AA212" s="295" t="s">
        <v>158</v>
      </c>
      <c r="AB212" s="294">
        <f>VLOOKUP($AA212,vstupy!$B$34:$C$36,2,FALSE)</f>
        <v>0</v>
      </c>
      <c r="AC212" s="294">
        <f t="shared" si="3919"/>
        <v>0</v>
      </c>
      <c r="AD212" s="442"/>
      <c r="AE212" s="436"/>
      <c r="AF212" s="358"/>
      <c r="AG212" s="382"/>
      <c r="AH212" s="382"/>
      <c r="AI212" s="382"/>
      <c r="AJ212" s="382"/>
      <c r="AK212" s="382"/>
      <c r="AL212" s="382"/>
      <c r="AM212" s="381"/>
      <c r="AN212" s="382"/>
      <c r="AO212" s="384"/>
      <c r="AP212" s="358"/>
      <c r="AQ212" s="356"/>
      <c r="AR212" s="356"/>
      <c r="AS212" s="356"/>
      <c r="AT212" s="356"/>
      <c r="AU212" s="356"/>
      <c r="AV212" s="356"/>
      <c r="AW212" s="356"/>
      <c r="AX212" s="356"/>
      <c r="AY212" s="356"/>
      <c r="AZ212" s="356"/>
      <c r="BA212" s="356"/>
      <c r="BB212" s="356"/>
      <c r="BC212" s="356"/>
      <c r="BD212" s="356"/>
      <c r="BE212" s="356"/>
      <c r="BF212" s="356"/>
      <c r="BG212" s="356"/>
      <c r="BH212" s="356"/>
      <c r="BI212" s="502"/>
      <c r="BJ212" s="355"/>
      <c r="BK212" s="358"/>
      <c r="BL212" s="356"/>
      <c r="BM212" s="356"/>
      <c r="BN212" s="356"/>
      <c r="BO212" s="356"/>
      <c r="BP212" s="356"/>
      <c r="BQ212" s="356"/>
      <c r="BR212" s="356"/>
      <c r="BS212" s="356"/>
      <c r="BT212" s="357"/>
      <c r="BU212" s="358"/>
      <c r="BV212" s="356"/>
      <c r="BW212" s="356"/>
      <c r="BX212" s="356"/>
      <c r="BY212" s="356"/>
      <c r="BZ212" s="356"/>
      <c r="CA212" s="356"/>
      <c r="CB212" s="356"/>
      <c r="CC212" s="356"/>
      <c r="CD212" s="357"/>
      <c r="CE212" s="395"/>
      <c r="CF212" s="358"/>
      <c r="CG212" s="356"/>
      <c r="CH212" s="356"/>
      <c r="CI212" s="356"/>
      <c r="CJ212" s="357"/>
      <c r="CK212" s="396"/>
      <c r="CL212" s="399"/>
      <c r="CM212" s="358"/>
      <c r="CN212" s="356"/>
      <c r="CO212" s="356"/>
      <c r="CP212" s="356"/>
      <c r="CQ212" s="356"/>
      <c r="CR212" s="356"/>
      <c r="CS212" s="356"/>
      <c r="CT212" s="356"/>
      <c r="CU212" s="356"/>
      <c r="CV212" s="357"/>
      <c r="CW212" s="355"/>
      <c r="CX212" s="355"/>
      <c r="CY212" s="358"/>
      <c r="CZ212" s="356"/>
      <c r="DA212" s="356"/>
      <c r="DB212" s="356"/>
      <c r="DC212" s="356"/>
      <c r="DD212" s="356"/>
      <c r="DE212" s="356"/>
      <c r="DF212" s="356"/>
      <c r="DG212" s="356"/>
      <c r="DH212" s="357"/>
      <c r="DI212" s="352"/>
      <c r="DJ212" s="352"/>
      <c r="DK212" s="393"/>
      <c r="DL212" s="393"/>
      <c r="DM212" s="393"/>
      <c r="DN212" s="393"/>
      <c r="DO212" s="393"/>
      <c r="DP212" s="393"/>
      <c r="DQ212" s="392"/>
      <c r="DR212" s="358"/>
      <c r="DS212" s="356"/>
      <c r="DT212" s="356"/>
      <c r="DU212" s="356"/>
      <c r="DV212" s="357"/>
      <c r="DW212" s="423"/>
      <c r="DX212" s="358"/>
      <c r="DY212" s="356"/>
      <c r="DZ212" s="356"/>
      <c r="EA212" s="356"/>
      <c r="EB212" s="357"/>
      <c r="EC212" s="423"/>
      <c r="ED212" s="424"/>
    </row>
    <row r="213" spans="2:134" ht="12.6" customHeight="1" x14ac:dyDescent="0.25">
      <c r="B213" s="433">
        <f t="shared" ref="B213" si="4224">B210+1</f>
        <v>69</v>
      </c>
      <c r="C213" s="428"/>
      <c r="D213" s="428"/>
      <c r="E213" s="428"/>
      <c r="F213" s="457" t="s">
        <v>212</v>
      </c>
      <c r="G213" s="449"/>
      <c r="H213" s="474" t="str">
        <f t="shared" ref="H213" si="4225">IF($F213="3e)  Skoršia transpozícia  - zavedenie transpozície pred termínom ktorý určuje smernica EÚ. "," ","")</f>
        <v/>
      </c>
      <c r="I213" s="474" t="str">
        <f t="shared" ref="I213" si="4226">IF($F213="3e)  Skoršia transpozícia  - zavedenie transpozície pred termínom ktorý určuje smernica EÚ. ",$H213,"NA")</f>
        <v>NA</v>
      </c>
      <c r="J213" s="491">
        <f>IF(I213&gt;12,1,I213/12)</f>
        <v>1</v>
      </c>
      <c r="K213" s="457"/>
      <c r="L213" s="413"/>
      <c r="M213" s="456">
        <f>IF(L213="N",0,L213)</f>
        <v>0</v>
      </c>
      <c r="N213" s="413" t="s">
        <v>212</v>
      </c>
      <c r="O213" s="413"/>
      <c r="P213" s="413"/>
      <c r="Q213" s="391" t="s">
        <v>36</v>
      </c>
      <c r="R213" s="386">
        <f>VLOOKUP(Q213,vstupy!$B$3:$C$15,2,FALSE)</f>
        <v>0</v>
      </c>
      <c r="S213" s="413"/>
      <c r="T213" s="416"/>
      <c r="U213" s="391" t="s">
        <v>36</v>
      </c>
      <c r="V213" s="386">
        <f>VLOOKUP(U213,vstupy!$B$3:$C$15,2,FALSE)</f>
        <v>0</v>
      </c>
      <c r="W213" s="413"/>
      <c r="X213" s="174" t="s">
        <v>157</v>
      </c>
      <c r="Y213" s="188" t="s">
        <v>152</v>
      </c>
      <c r="Z213" s="185">
        <f>VLOOKUP($X213,vstupy!$B$18:$F$31,MATCH($Y213,vstupy!$B$17:$F$17,0),0)</f>
        <v>0</v>
      </c>
      <c r="AA213" s="121" t="s">
        <v>158</v>
      </c>
      <c r="AB213" s="185">
        <f>VLOOKUP($AA213,vstupy!$B$34:$C$36,2,FALSE)</f>
        <v>0</v>
      </c>
      <c r="AC213" s="185">
        <f t="shared" si="3919"/>
        <v>0</v>
      </c>
      <c r="AD213" s="465" t="s">
        <v>36</v>
      </c>
      <c r="AE213" s="434">
        <f>VLOOKUP(AD213,vstupy!$B$3:$C$15,2,FALSE)</f>
        <v>0</v>
      </c>
      <c r="AF213" s="437" t="str">
        <f>IFERROR(IF(M213=0,"N",O213/L213*J213),0)</f>
        <v>N</v>
      </c>
      <c r="AG213" s="382">
        <f>O213*J213</f>
        <v>0</v>
      </c>
      <c r="AH213" s="394">
        <f t="shared" ref="AH213" si="4227">P213*R213*J213</f>
        <v>0</v>
      </c>
      <c r="AI213" s="381">
        <f t="shared" ref="AI213" si="4228">IFERROR(AH213*M213,0)</f>
        <v>0</v>
      </c>
      <c r="AJ213" s="394" t="str">
        <f t="shared" ref="AJ213" si="4229">IFERROR(IF(M213=0,"N",S213/L213*J213),0)</f>
        <v>N</v>
      </c>
      <c r="AK213" s="382">
        <f t="shared" ref="AK213" si="4230">S213*J213</f>
        <v>0</v>
      </c>
      <c r="AL213" s="382">
        <f>T213*V213*J213</f>
        <v>0</v>
      </c>
      <c r="AM213" s="387">
        <f t="shared" ref="AM213" si="4231">IFERROR(AL213*M213,0)</f>
        <v>0</v>
      </c>
      <c r="AN213" s="381">
        <f t="shared" ref="AN213" si="4232">IF(W213&gt;0,IF(AE213&gt;0,($G$5/160)*(W213/60)*AE213*J213,0),IF(AE213&gt;0,($G$5/160)*((AC213+AC214+AC215)/60)*AE213*J213,0))</f>
        <v>0</v>
      </c>
      <c r="AO213" s="384">
        <f>IFERROR(AN213*M213,0)</f>
        <v>0</v>
      </c>
      <c r="AP213" s="358">
        <f t="shared" ref="AP213" si="4233">IF($N213="In (zvyšuje náklady)",AF213,0)</f>
        <v>0</v>
      </c>
      <c r="AQ213" s="356">
        <f t="shared" ref="AQ213" si="4234">IF($N213="In (zvyšuje náklady)",AG213,0)</f>
        <v>0</v>
      </c>
      <c r="AR213" s="356">
        <f t="shared" ref="AR213" si="4235">IF($N213="In (zvyšuje náklady)",AH213,0)</f>
        <v>0</v>
      </c>
      <c r="AS213" s="356">
        <f t="shared" ref="AS213" si="4236">IF($N213="In (zvyšuje náklady)",AI213,0)</f>
        <v>0</v>
      </c>
      <c r="AT213" s="356">
        <f t="shared" ref="AT213" si="4237">IF($N213="In (zvyšuje náklady)",AJ213,0)</f>
        <v>0</v>
      </c>
      <c r="AU213" s="356">
        <f t="shared" ref="AU213" si="4238">IF($N213="In (zvyšuje náklady)",AK213,0)</f>
        <v>0</v>
      </c>
      <c r="AV213" s="356">
        <f t="shared" ref="AV213" si="4239">IF($N213="In (zvyšuje náklady)",AL213,0)</f>
        <v>0</v>
      </c>
      <c r="AW213" s="356">
        <f t="shared" ref="AW213" si="4240">IF($N213="In (zvyšuje náklady)",AM213,0)</f>
        <v>0</v>
      </c>
      <c r="AX213" s="356">
        <f t="shared" ref="AX213" si="4241">IF($N213="In (zvyšuje náklady)",AN213,0)</f>
        <v>0</v>
      </c>
      <c r="AY213" s="356">
        <f t="shared" ref="AY213" si="4242">IF($N213="In (zvyšuje náklady)",AO213,0)</f>
        <v>0</v>
      </c>
      <c r="AZ213" s="356" t="str">
        <f t="shared" ref="AZ213" si="4243">IF($N213="Out (znižuje náklady)",AF213,"0")</f>
        <v>0</v>
      </c>
      <c r="BA213" s="356" t="str">
        <f t="shared" ref="BA213" si="4244">IF($N213="Out (znižuje náklady)",AG213,"0")</f>
        <v>0</v>
      </c>
      <c r="BB213" s="356" t="str">
        <f t="shared" ref="BB213" si="4245">IF($N213="Out (znižuje náklady)",AH213,"0")</f>
        <v>0</v>
      </c>
      <c r="BC213" s="356" t="str">
        <f t="shared" ref="BC213" si="4246">IF($N213="Out (znižuje náklady)",AI213,"0")</f>
        <v>0</v>
      </c>
      <c r="BD213" s="356" t="str">
        <f t="shared" ref="BD213" si="4247">IF($N213="Out (znižuje náklady)",AJ213,"0")</f>
        <v>0</v>
      </c>
      <c r="BE213" s="356" t="str">
        <f t="shared" ref="BE213" si="4248">IF($N213="Out (znižuje náklady)",AK213,"0")</f>
        <v>0</v>
      </c>
      <c r="BF213" s="356" t="str">
        <f t="shared" ref="BF213" si="4249">IF($N213="Out (znižuje náklady)",AL213,"0")</f>
        <v>0</v>
      </c>
      <c r="BG213" s="356" t="str">
        <f t="shared" ref="BG213" si="4250">IF($N213="Out (znižuje náklady)",AM213,"0")</f>
        <v>0</v>
      </c>
      <c r="BH213" s="356" t="str">
        <f t="shared" ref="BH213" si="4251">IF($N213="Out (znižuje náklady)",AN213,"0")</f>
        <v>0</v>
      </c>
      <c r="BI213" s="502" t="str">
        <f t="shared" ref="BI213" si="4252">IF($N213="Out (znižuje náklady)",AO213,"0")</f>
        <v>0</v>
      </c>
      <c r="BJ213" s="355">
        <f>IF(F213=vstupy!$B$47,0,1)</f>
        <v>1</v>
      </c>
      <c r="BK213" s="358">
        <f t="shared" ref="BK213" si="4253">$BJ213*AP213</f>
        <v>0</v>
      </c>
      <c r="BL213" s="356">
        <f t="shared" ref="BL213" si="4254">$BJ213*AQ213</f>
        <v>0</v>
      </c>
      <c r="BM213" s="356">
        <f t="shared" ref="BM213" si="4255">$BJ213*AR213</f>
        <v>0</v>
      </c>
      <c r="BN213" s="356">
        <f t="shared" ref="BN213" si="4256">$BJ213*AS213</f>
        <v>0</v>
      </c>
      <c r="BO213" s="356">
        <f t="shared" ref="BO213" si="4257">$BJ213*AT213</f>
        <v>0</v>
      </c>
      <c r="BP213" s="356">
        <f t="shared" ref="BP213" si="4258">$BJ213*AU213</f>
        <v>0</v>
      </c>
      <c r="BQ213" s="356">
        <f t="shared" ref="BQ213" si="4259">$BJ213*AV213</f>
        <v>0</v>
      </c>
      <c r="BR213" s="356">
        <f t="shared" ref="BR213" si="4260">$BJ213*AW213</f>
        <v>0</v>
      </c>
      <c r="BS213" s="356">
        <f t="shared" ref="BS213" si="4261">$BJ213*AX213</f>
        <v>0</v>
      </c>
      <c r="BT213" s="357">
        <f t="shared" ref="BT213" si="4262">$BJ213*AY213</f>
        <v>0</v>
      </c>
      <c r="BU213" s="358">
        <f t="shared" ref="BU213" si="4263">$BJ213*AZ213</f>
        <v>0</v>
      </c>
      <c r="BV213" s="356">
        <f t="shared" ref="BV213" si="4264">$BJ213*BA213</f>
        <v>0</v>
      </c>
      <c r="BW213" s="356">
        <f t="shared" ref="BW213" si="4265">$BJ213*BB213</f>
        <v>0</v>
      </c>
      <c r="BX213" s="356">
        <f t="shared" ref="BX213" si="4266">$BJ213*BC213</f>
        <v>0</v>
      </c>
      <c r="BY213" s="356">
        <f t="shared" ref="BY213" si="4267">$BJ213*BD213</f>
        <v>0</v>
      </c>
      <c r="BZ213" s="356">
        <f t="shared" ref="BZ213" si="4268">$BJ213*BE213</f>
        <v>0</v>
      </c>
      <c r="CA213" s="356">
        <f t="shared" ref="CA213" si="4269">$BJ213*BF213</f>
        <v>0</v>
      </c>
      <c r="CB213" s="356">
        <f t="shared" ref="CB213" si="4270">$BJ213*BG213</f>
        <v>0</v>
      </c>
      <c r="CC213" s="356">
        <f t="shared" ref="CC213" si="4271">$BJ213*BH213</f>
        <v>0</v>
      </c>
      <c r="CD213" s="357">
        <f t="shared" ref="CD213" si="4272">$BJ213*BI213</f>
        <v>0</v>
      </c>
      <c r="CE213" s="395">
        <f>IF(N213="Nemení sa",1,0)</f>
        <v>0</v>
      </c>
      <c r="CF213" s="358">
        <f>AG213*$CE213</f>
        <v>0</v>
      </c>
      <c r="CG213" s="356">
        <f>AI213*$CE213</f>
        <v>0</v>
      </c>
      <c r="CH213" s="356">
        <f>AK213*$CE213</f>
        <v>0</v>
      </c>
      <c r="CI213" s="356">
        <f>AM213*$CE213</f>
        <v>0</v>
      </c>
      <c r="CJ213" s="357">
        <f>AO213*$CE213</f>
        <v>0</v>
      </c>
      <c r="CK213" s="396">
        <f t="shared" ref="CK213" si="4273">SUM(CF213:CJ215)</f>
        <v>0</v>
      </c>
      <c r="CL213" s="397">
        <f>IF(F213=vstupy!B$42,"1",0)</f>
        <v>0</v>
      </c>
      <c r="CM213" s="358">
        <f t="shared" ref="CM213" si="4274">IF($CL213="1",AP213,0)</f>
        <v>0</v>
      </c>
      <c r="CN213" s="356">
        <f t="shared" ref="CN213" si="4275">IF($CL213="1",AQ213,0)</f>
        <v>0</v>
      </c>
      <c r="CO213" s="356">
        <f t="shared" ref="CO213" si="4276">IF($CL213="1",AR213,0)</f>
        <v>0</v>
      </c>
      <c r="CP213" s="356">
        <f t="shared" ref="CP213" si="4277">IF($CL213="1",AS213,0)</f>
        <v>0</v>
      </c>
      <c r="CQ213" s="356">
        <f t="shared" ref="CQ213" si="4278">IF($CL213="1",AT213,0)</f>
        <v>0</v>
      </c>
      <c r="CR213" s="356">
        <f t="shared" ref="CR213" si="4279">IF($CL213="1",AU213,0)</f>
        <v>0</v>
      </c>
      <c r="CS213" s="356">
        <f t="shared" ref="CS213" si="4280">IF($CL213="1",AV213,0)</f>
        <v>0</v>
      </c>
      <c r="CT213" s="356">
        <f t="shared" ref="CT213" si="4281">IF($CL213="1",AW213,0)</f>
        <v>0</v>
      </c>
      <c r="CU213" s="356">
        <f t="shared" ref="CU213" si="4282">IF($CL213="1",AX213,0)</f>
        <v>0</v>
      </c>
      <c r="CV213" s="357">
        <f t="shared" ref="CV213" si="4283">IF($CL213="1",AY213,0)</f>
        <v>0</v>
      </c>
      <c r="CW213" s="355">
        <f>CP213+CT213+CV213</f>
        <v>0</v>
      </c>
      <c r="CX213" s="355">
        <f t="shared" ref="CX213" si="4284">CN213+CR213</f>
        <v>0</v>
      </c>
      <c r="CY213" s="358">
        <f t="shared" ref="CY213" si="4285">IF($CL213="1",AZ213,0)</f>
        <v>0</v>
      </c>
      <c r="CZ213" s="356">
        <f t="shared" ref="CZ213" si="4286">IF($CL213="1",BA213,0)</f>
        <v>0</v>
      </c>
      <c r="DA213" s="356">
        <f t="shared" ref="DA213" si="4287">IF($CL213="1",BB213,0)</f>
        <v>0</v>
      </c>
      <c r="DB213" s="356">
        <f t="shared" ref="DB213" si="4288">IF($CL213="1",BC213,0)</f>
        <v>0</v>
      </c>
      <c r="DC213" s="356">
        <f t="shared" ref="DC213" si="4289">IF($CL213="1",BD213,0)</f>
        <v>0</v>
      </c>
      <c r="DD213" s="356">
        <f t="shared" ref="DD213" si="4290">IF($CL213="1",BE213,0)</f>
        <v>0</v>
      </c>
      <c r="DE213" s="356">
        <f t="shared" ref="DE213" si="4291">IF($CL213="1",BF213,0)</f>
        <v>0</v>
      </c>
      <c r="DF213" s="356">
        <f t="shared" ref="DF213" si="4292">IF($CL213="1",BG213,0)</f>
        <v>0</v>
      </c>
      <c r="DG213" s="356">
        <f t="shared" ref="DG213" si="4293">IF($CL213="1",BH213,0)</f>
        <v>0</v>
      </c>
      <c r="DH213" s="357">
        <f t="shared" ref="DH213" si="4294">IF($CL213="1",BI213,0)</f>
        <v>0</v>
      </c>
      <c r="DI213" s="352">
        <f>DB213+DF213+DH213</f>
        <v>0</v>
      </c>
      <c r="DJ213" s="352">
        <f t="shared" ref="DJ213" si="4295">CZ213+DD213</f>
        <v>0</v>
      </c>
      <c r="DK213" s="393">
        <f>IF(CE213=0,1,0)</f>
        <v>1</v>
      </c>
      <c r="DL213" s="393">
        <f>IFERROR(IF($AF213="N",AH213+AJ213+AL213+AN213,AF213+AH213+AJ213+AL213+AN213),0)*$DK213</f>
        <v>0</v>
      </c>
      <c r="DM213" s="393">
        <f>(AG213+AI213+AK213+AM213+AO213)*$DK213</f>
        <v>0</v>
      </c>
      <c r="DN213" s="393">
        <f>AS213+AW213+AY213-CW213</f>
        <v>0</v>
      </c>
      <c r="DO213" s="393">
        <f>BC213+BG213+BI213-DI213</f>
        <v>0</v>
      </c>
      <c r="DP213" s="393">
        <f>DN213+DO213</f>
        <v>0</v>
      </c>
      <c r="DQ213" s="392" t="str">
        <f>IF(OR(F213=vstupy!B$40,F213=vstupy!B$41,F213=vstupy!B$42,),"0","1")</f>
        <v>0</v>
      </c>
      <c r="DR213" s="358">
        <f>IF($DQ213="1",AQ213,"0")+CF213</f>
        <v>0</v>
      </c>
      <c r="DS213" s="356">
        <f>IF($DQ213="1",AS213,"0")+CG213</f>
        <v>0</v>
      </c>
      <c r="DT213" s="356">
        <f>IF($DQ213="1",AU213,"0")+CH213</f>
        <v>0</v>
      </c>
      <c r="DU213" s="356">
        <f>IF($DQ213="1",AW213,"0")+CI213</f>
        <v>0</v>
      </c>
      <c r="DV213" s="357">
        <f>IF($DQ213="1",AY213,"0")+CJ213</f>
        <v>0</v>
      </c>
      <c r="DW213" s="423">
        <f t="shared" ref="DW213" si="4296">SUM(DR213:DV215)</f>
        <v>0</v>
      </c>
      <c r="DX213" s="358" t="str">
        <f t="shared" ref="DX213" si="4297">IF($DQ213="1",BA213,"0")</f>
        <v>0</v>
      </c>
      <c r="DY213" s="356" t="str">
        <f t="shared" ref="DY213" si="4298">IF($DQ213="1",BC213,"0")</f>
        <v>0</v>
      </c>
      <c r="DZ213" s="356" t="str">
        <f t="shared" ref="DZ213" si="4299">IF($DQ213="1",BE213,"0")</f>
        <v>0</v>
      </c>
      <c r="EA213" s="356" t="str">
        <f>IF($DQ213="1",BG213,"0")</f>
        <v>0</v>
      </c>
      <c r="EB213" s="357" t="str">
        <f>IF($DQ213="1",BI213,"0")</f>
        <v>0</v>
      </c>
      <c r="EC213" s="423">
        <f t="shared" ref="EC213" si="4300">SUM(DX213:EB215)</f>
        <v>0</v>
      </c>
      <c r="ED213" s="424">
        <f>EC213+DW213</f>
        <v>0</v>
      </c>
    </row>
    <row r="214" spans="2:134" ht="12.6" customHeight="1" x14ac:dyDescent="0.25">
      <c r="B214" s="433"/>
      <c r="C214" s="428"/>
      <c r="D214" s="428"/>
      <c r="E214" s="428"/>
      <c r="F214" s="458"/>
      <c r="G214" s="449"/>
      <c r="H214" s="475"/>
      <c r="I214" s="475"/>
      <c r="J214" s="492"/>
      <c r="K214" s="458"/>
      <c r="L214" s="413"/>
      <c r="M214" s="456"/>
      <c r="N214" s="413"/>
      <c r="O214" s="413"/>
      <c r="P214" s="413"/>
      <c r="Q214" s="391"/>
      <c r="R214" s="386"/>
      <c r="S214" s="413"/>
      <c r="T214" s="416"/>
      <c r="U214" s="391"/>
      <c r="V214" s="386"/>
      <c r="W214" s="413"/>
      <c r="X214" s="174" t="s">
        <v>157</v>
      </c>
      <c r="Y214" s="188" t="s">
        <v>152</v>
      </c>
      <c r="Z214" s="185">
        <f>VLOOKUP($X214,vstupy!$B$18:$F$31,MATCH($Y214,vstupy!$B$17:$F$17,0),0)</f>
        <v>0</v>
      </c>
      <c r="AA214" s="121" t="s">
        <v>158</v>
      </c>
      <c r="AB214" s="185">
        <f>VLOOKUP($AA214,vstupy!$B$34:$C$36,2,FALSE)</f>
        <v>0</v>
      </c>
      <c r="AC214" s="185">
        <f t="shared" si="3919"/>
        <v>0</v>
      </c>
      <c r="AD214" s="466"/>
      <c r="AE214" s="435"/>
      <c r="AF214" s="358"/>
      <c r="AG214" s="382"/>
      <c r="AH214" s="382"/>
      <c r="AI214" s="382"/>
      <c r="AJ214" s="382"/>
      <c r="AK214" s="382"/>
      <c r="AL214" s="382"/>
      <c r="AM214" s="389"/>
      <c r="AN214" s="382"/>
      <c r="AO214" s="384"/>
      <c r="AP214" s="358"/>
      <c r="AQ214" s="356"/>
      <c r="AR214" s="356"/>
      <c r="AS214" s="356"/>
      <c r="AT214" s="356"/>
      <c r="AU214" s="356"/>
      <c r="AV214" s="356"/>
      <c r="AW214" s="356"/>
      <c r="AX214" s="356"/>
      <c r="AY214" s="356"/>
      <c r="AZ214" s="356"/>
      <c r="BA214" s="356"/>
      <c r="BB214" s="356"/>
      <c r="BC214" s="356"/>
      <c r="BD214" s="356"/>
      <c r="BE214" s="356"/>
      <c r="BF214" s="356"/>
      <c r="BG214" s="356"/>
      <c r="BH214" s="356"/>
      <c r="BI214" s="502"/>
      <c r="BJ214" s="355"/>
      <c r="BK214" s="358"/>
      <c r="BL214" s="356"/>
      <c r="BM214" s="356"/>
      <c r="BN214" s="356"/>
      <c r="BO214" s="356"/>
      <c r="BP214" s="356"/>
      <c r="BQ214" s="356"/>
      <c r="BR214" s="356"/>
      <c r="BS214" s="356"/>
      <c r="BT214" s="357"/>
      <c r="BU214" s="358"/>
      <c r="BV214" s="356"/>
      <c r="BW214" s="356"/>
      <c r="BX214" s="356"/>
      <c r="BY214" s="356"/>
      <c r="BZ214" s="356"/>
      <c r="CA214" s="356"/>
      <c r="CB214" s="356"/>
      <c r="CC214" s="356"/>
      <c r="CD214" s="357"/>
      <c r="CE214" s="395"/>
      <c r="CF214" s="358"/>
      <c r="CG214" s="356"/>
      <c r="CH214" s="356"/>
      <c r="CI214" s="356"/>
      <c r="CJ214" s="357"/>
      <c r="CK214" s="396"/>
      <c r="CL214" s="398"/>
      <c r="CM214" s="358"/>
      <c r="CN214" s="356"/>
      <c r="CO214" s="356"/>
      <c r="CP214" s="356"/>
      <c r="CQ214" s="356"/>
      <c r="CR214" s="356"/>
      <c r="CS214" s="356"/>
      <c r="CT214" s="356"/>
      <c r="CU214" s="356"/>
      <c r="CV214" s="357"/>
      <c r="CW214" s="355"/>
      <c r="CX214" s="355"/>
      <c r="CY214" s="358"/>
      <c r="CZ214" s="356"/>
      <c r="DA214" s="356"/>
      <c r="DB214" s="356"/>
      <c r="DC214" s="356"/>
      <c r="DD214" s="356"/>
      <c r="DE214" s="356"/>
      <c r="DF214" s="356"/>
      <c r="DG214" s="356"/>
      <c r="DH214" s="357"/>
      <c r="DI214" s="352"/>
      <c r="DJ214" s="352"/>
      <c r="DK214" s="393"/>
      <c r="DL214" s="393"/>
      <c r="DM214" s="393"/>
      <c r="DN214" s="393"/>
      <c r="DO214" s="393"/>
      <c r="DP214" s="393"/>
      <c r="DQ214" s="392"/>
      <c r="DR214" s="358"/>
      <c r="DS214" s="356"/>
      <c r="DT214" s="356"/>
      <c r="DU214" s="356"/>
      <c r="DV214" s="357"/>
      <c r="DW214" s="423"/>
      <c r="DX214" s="358"/>
      <c r="DY214" s="356"/>
      <c r="DZ214" s="356"/>
      <c r="EA214" s="356"/>
      <c r="EB214" s="357"/>
      <c r="EC214" s="423"/>
      <c r="ED214" s="424"/>
    </row>
    <row r="215" spans="2:134" ht="12.6" customHeight="1" x14ac:dyDescent="0.25">
      <c r="B215" s="433"/>
      <c r="C215" s="428"/>
      <c r="D215" s="428"/>
      <c r="E215" s="428"/>
      <c r="F215" s="459"/>
      <c r="G215" s="449"/>
      <c r="H215" s="476"/>
      <c r="I215" s="476"/>
      <c r="J215" s="493"/>
      <c r="K215" s="459"/>
      <c r="L215" s="413"/>
      <c r="M215" s="456"/>
      <c r="N215" s="413"/>
      <c r="O215" s="413"/>
      <c r="P215" s="413"/>
      <c r="Q215" s="391"/>
      <c r="R215" s="386"/>
      <c r="S215" s="413"/>
      <c r="T215" s="416"/>
      <c r="U215" s="391"/>
      <c r="V215" s="386"/>
      <c r="W215" s="413"/>
      <c r="X215" s="174" t="s">
        <v>157</v>
      </c>
      <c r="Y215" s="188" t="s">
        <v>152</v>
      </c>
      <c r="Z215" s="185">
        <f>VLOOKUP($X215,vstupy!$B$18:$F$31,MATCH($Y215,vstupy!$B$17:$F$17,0),0)</f>
        <v>0</v>
      </c>
      <c r="AA215" s="121" t="s">
        <v>158</v>
      </c>
      <c r="AB215" s="185">
        <f>VLOOKUP($AA215,vstupy!$B$34:$C$36,2,FALSE)</f>
        <v>0</v>
      </c>
      <c r="AC215" s="185">
        <f t="shared" si="3919"/>
        <v>0</v>
      </c>
      <c r="AD215" s="467"/>
      <c r="AE215" s="436"/>
      <c r="AF215" s="358"/>
      <c r="AG215" s="382"/>
      <c r="AH215" s="382"/>
      <c r="AI215" s="382"/>
      <c r="AJ215" s="382"/>
      <c r="AK215" s="382"/>
      <c r="AL215" s="382"/>
      <c r="AM215" s="381"/>
      <c r="AN215" s="382"/>
      <c r="AO215" s="384"/>
      <c r="AP215" s="358"/>
      <c r="AQ215" s="356"/>
      <c r="AR215" s="356"/>
      <c r="AS215" s="356"/>
      <c r="AT215" s="356"/>
      <c r="AU215" s="356"/>
      <c r="AV215" s="356"/>
      <c r="AW215" s="356"/>
      <c r="AX215" s="356"/>
      <c r="AY215" s="356"/>
      <c r="AZ215" s="356"/>
      <c r="BA215" s="356"/>
      <c r="BB215" s="356"/>
      <c r="BC215" s="356"/>
      <c r="BD215" s="356"/>
      <c r="BE215" s="356"/>
      <c r="BF215" s="356"/>
      <c r="BG215" s="356"/>
      <c r="BH215" s="356"/>
      <c r="BI215" s="502"/>
      <c r="BJ215" s="355"/>
      <c r="BK215" s="358"/>
      <c r="BL215" s="356"/>
      <c r="BM215" s="356"/>
      <c r="BN215" s="356"/>
      <c r="BO215" s="356"/>
      <c r="BP215" s="356"/>
      <c r="BQ215" s="356"/>
      <c r="BR215" s="356"/>
      <c r="BS215" s="356"/>
      <c r="BT215" s="357"/>
      <c r="BU215" s="358"/>
      <c r="BV215" s="356"/>
      <c r="BW215" s="356"/>
      <c r="BX215" s="356"/>
      <c r="BY215" s="356"/>
      <c r="BZ215" s="356"/>
      <c r="CA215" s="356"/>
      <c r="CB215" s="356"/>
      <c r="CC215" s="356"/>
      <c r="CD215" s="357"/>
      <c r="CE215" s="395"/>
      <c r="CF215" s="358"/>
      <c r="CG215" s="356"/>
      <c r="CH215" s="356"/>
      <c r="CI215" s="356"/>
      <c r="CJ215" s="357"/>
      <c r="CK215" s="396"/>
      <c r="CL215" s="399"/>
      <c r="CM215" s="358"/>
      <c r="CN215" s="356"/>
      <c r="CO215" s="356"/>
      <c r="CP215" s="356"/>
      <c r="CQ215" s="356"/>
      <c r="CR215" s="356"/>
      <c r="CS215" s="356"/>
      <c r="CT215" s="356"/>
      <c r="CU215" s="356"/>
      <c r="CV215" s="357"/>
      <c r="CW215" s="355"/>
      <c r="CX215" s="355"/>
      <c r="CY215" s="358"/>
      <c r="CZ215" s="356"/>
      <c r="DA215" s="356"/>
      <c r="DB215" s="356"/>
      <c r="DC215" s="356"/>
      <c r="DD215" s="356"/>
      <c r="DE215" s="356"/>
      <c r="DF215" s="356"/>
      <c r="DG215" s="356"/>
      <c r="DH215" s="357"/>
      <c r="DI215" s="352"/>
      <c r="DJ215" s="352"/>
      <c r="DK215" s="393"/>
      <c r="DL215" s="393"/>
      <c r="DM215" s="393"/>
      <c r="DN215" s="393"/>
      <c r="DO215" s="393"/>
      <c r="DP215" s="393"/>
      <c r="DQ215" s="392"/>
      <c r="DR215" s="358"/>
      <c r="DS215" s="356"/>
      <c r="DT215" s="356"/>
      <c r="DU215" s="356"/>
      <c r="DV215" s="357"/>
      <c r="DW215" s="423"/>
      <c r="DX215" s="358"/>
      <c r="DY215" s="356"/>
      <c r="DZ215" s="356"/>
      <c r="EA215" s="356"/>
      <c r="EB215" s="357"/>
      <c r="EC215" s="423"/>
      <c r="ED215" s="424"/>
    </row>
    <row r="216" spans="2:134" ht="12.6" customHeight="1" x14ac:dyDescent="0.25">
      <c r="B216" s="432">
        <f t="shared" ref="B216" si="4301">B213+1</f>
        <v>70</v>
      </c>
      <c r="C216" s="429"/>
      <c r="D216" s="429"/>
      <c r="E216" s="429"/>
      <c r="F216" s="445" t="s">
        <v>212</v>
      </c>
      <c r="G216" s="450"/>
      <c r="H216" s="462" t="str">
        <f t="shared" ref="H216" si="4302">IF($F216="3e)  Skoršia transpozícia  - zavedenie transpozície pred termínom ktorý určuje smernica EÚ. "," ","")</f>
        <v/>
      </c>
      <c r="I216" s="462" t="str">
        <f t="shared" ref="I216" si="4303">IF($F216="3e)  Skoršia transpozícia  - zavedenie transpozície pred termínom ktorý určuje smernica EÚ. ",$H216,"NA")</f>
        <v>NA</v>
      </c>
      <c r="J216" s="494">
        <f>IF(I216&gt;12,1,I216/12)</f>
        <v>1</v>
      </c>
      <c r="K216" s="445"/>
      <c r="L216" s="414"/>
      <c r="M216" s="455">
        <f>IF(L216="N",0,L216)</f>
        <v>0</v>
      </c>
      <c r="N216" s="414" t="s">
        <v>212</v>
      </c>
      <c r="O216" s="414"/>
      <c r="P216" s="414"/>
      <c r="Q216" s="390" t="s">
        <v>36</v>
      </c>
      <c r="R216" s="385">
        <f>VLOOKUP(Q216,vstupy!$B$3:$C$15,2,FALSE)</f>
        <v>0</v>
      </c>
      <c r="S216" s="414"/>
      <c r="T216" s="415"/>
      <c r="U216" s="390" t="s">
        <v>36</v>
      </c>
      <c r="V216" s="385">
        <f>VLOOKUP(U216,vstupy!$B$3:$C$15,2,FALSE)</f>
        <v>0</v>
      </c>
      <c r="W216" s="414"/>
      <c r="X216" s="292" t="s">
        <v>157</v>
      </c>
      <c r="Y216" s="293" t="s">
        <v>152</v>
      </c>
      <c r="Z216" s="294">
        <f>VLOOKUP($X216,vstupy!$B$18:$F$31,MATCH($Y216,vstupy!$B$17:$F$17,0),0)</f>
        <v>0</v>
      </c>
      <c r="AA216" s="295" t="s">
        <v>158</v>
      </c>
      <c r="AB216" s="294">
        <f>VLOOKUP($AA216,vstupy!$B$34:$C$36,2,FALSE)</f>
        <v>0</v>
      </c>
      <c r="AC216" s="294">
        <f t="shared" si="3919"/>
        <v>0</v>
      </c>
      <c r="AD216" s="440" t="s">
        <v>36</v>
      </c>
      <c r="AE216" s="434">
        <f>VLOOKUP(AD216,vstupy!$B$3:$C$15,2,FALSE)</f>
        <v>0</v>
      </c>
      <c r="AF216" s="437" t="str">
        <f>IFERROR(IF(M216=0,"N",O216/L216*J216),0)</f>
        <v>N</v>
      </c>
      <c r="AG216" s="382">
        <f>O216*J216</f>
        <v>0</v>
      </c>
      <c r="AH216" s="394">
        <f t="shared" ref="AH216" si="4304">P216*R216*J216</f>
        <v>0</v>
      </c>
      <c r="AI216" s="381">
        <f t="shared" ref="AI216" si="4305">IFERROR(AH216*M216,0)</f>
        <v>0</v>
      </c>
      <c r="AJ216" s="394" t="str">
        <f t="shared" ref="AJ216" si="4306">IFERROR(IF(M216=0,"N",S216/L216*J216),0)</f>
        <v>N</v>
      </c>
      <c r="AK216" s="382">
        <f t="shared" ref="AK216" si="4307">S216*J216</f>
        <v>0</v>
      </c>
      <c r="AL216" s="382">
        <f>T216*V216*J216</f>
        <v>0</v>
      </c>
      <c r="AM216" s="387">
        <f t="shared" ref="AM216" si="4308">IFERROR(AL216*M216,0)</f>
        <v>0</v>
      </c>
      <c r="AN216" s="381">
        <f t="shared" ref="AN216" si="4309">IF(W216&gt;0,IF(AE216&gt;0,($G$5/160)*(W216/60)*AE216*J216,0),IF(AE216&gt;0,($G$5/160)*((AC216+AC217+AC218)/60)*AE216*J216,0))</f>
        <v>0</v>
      </c>
      <c r="AO216" s="384">
        <f>IFERROR(AN216*M216,0)</f>
        <v>0</v>
      </c>
      <c r="AP216" s="358">
        <f t="shared" ref="AP216" si="4310">IF($N216="In (zvyšuje náklady)",AF216,0)</f>
        <v>0</v>
      </c>
      <c r="AQ216" s="356">
        <f t="shared" ref="AQ216" si="4311">IF($N216="In (zvyšuje náklady)",AG216,0)</f>
        <v>0</v>
      </c>
      <c r="AR216" s="356">
        <f t="shared" ref="AR216" si="4312">IF($N216="In (zvyšuje náklady)",AH216,0)</f>
        <v>0</v>
      </c>
      <c r="AS216" s="356">
        <f t="shared" ref="AS216" si="4313">IF($N216="In (zvyšuje náklady)",AI216,0)</f>
        <v>0</v>
      </c>
      <c r="AT216" s="356">
        <f t="shared" ref="AT216" si="4314">IF($N216="In (zvyšuje náklady)",AJ216,0)</f>
        <v>0</v>
      </c>
      <c r="AU216" s="356">
        <f t="shared" ref="AU216" si="4315">IF($N216="In (zvyšuje náklady)",AK216,0)</f>
        <v>0</v>
      </c>
      <c r="AV216" s="356">
        <f t="shared" ref="AV216" si="4316">IF($N216="In (zvyšuje náklady)",AL216,0)</f>
        <v>0</v>
      </c>
      <c r="AW216" s="356">
        <f t="shared" ref="AW216" si="4317">IF($N216="In (zvyšuje náklady)",AM216,0)</f>
        <v>0</v>
      </c>
      <c r="AX216" s="356">
        <f t="shared" ref="AX216" si="4318">IF($N216="In (zvyšuje náklady)",AN216,0)</f>
        <v>0</v>
      </c>
      <c r="AY216" s="356">
        <f t="shared" ref="AY216" si="4319">IF($N216="In (zvyšuje náklady)",AO216,0)</f>
        <v>0</v>
      </c>
      <c r="AZ216" s="356" t="str">
        <f t="shared" ref="AZ216" si="4320">IF($N216="Out (znižuje náklady)",AF216,"0")</f>
        <v>0</v>
      </c>
      <c r="BA216" s="356" t="str">
        <f t="shared" ref="BA216" si="4321">IF($N216="Out (znižuje náklady)",AG216,"0")</f>
        <v>0</v>
      </c>
      <c r="BB216" s="356" t="str">
        <f t="shared" ref="BB216" si="4322">IF($N216="Out (znižuje náklady)",AH216,"0")</f>
        <v>0</v>
      </c>
      <c r="BC216" s="356" t="str">
        <f t="shared" ref="BC216" si="4323">IF($N216="Out (znižuje náklady)",AI216,"0")</f>
        <v>0</v>
      </c>
      <c r="BD216" s="356" t="str">
        <f t="shared" ref="BD216" si="4324">IF($N216="Out (znižuje náklady)",AJ216,"0")</f>
        <v>0</v>
      </c>
      <c r="BE216" s="356" t="str">
        <f t="shared" ref="BE216" si="4325">IF($N216="Out (znižuje náklady)",AK216,"0")</f>
        <v>0</v>
      </c>
      <c r="BF216" s="356" t="str">
        <f t="shared" ref="BF216" si="4326">IF($N216="Out (znižuje náklady)",AL216,"0")</f>
        <v>0</v>
      </c>
      <c r="BG216" s="356" t="str">
        <f t="shared" ref="BG216" si="4327">IF($N216="Out (znižuje náklady)",AM216,"0")</f>
        <v>0</v>
      </c>
      <c r="BH216" s="356" t="str">
        <f t="shared" ref="BH216" si="4328">IF($N216="Out (znižuje náklady)",AN216,"0")</f>
        <v>0</v>
      </c>
      <c r="BI216" s="502" t="str">
        <f t="shared" ref="BI216" si="4329">IF($N216="Out (znižuje náklady)",AO216,"0")</f>
        <v>0</v>
      </c>
      <c r="BJ216" s="355">
        <f>IF(F216=vstupy!$B$47,0,1)</f>
        <v>1</v>
      </c>
      <c r="BK216" s="358">
        <f t="shared" ref="BK216" si="4330">$BJ216*AP216</f>
        <v>0</v>
      </c>
      <c r="BL216" s="356">
        <f t="shared" ref="BL216" si="4331">$BJ216*AQ216</f>
        <v>0</v>
      </c>
      <c r="BM216" s="356">
        <f t="shared" ref="BM216" si="4332">$BJ216*AR216</f>
        <v>0</v>
      </c>
      <c r="BN216" s="356">
        <f t="shared" ref="BN216" si="4333">$BJ216*AS216</f>
        <v>0</v>
      </c>
      <c r="BO216" s="356">
        <f t="shared" ref="BO216" si="4334">$BJ216*AT216</f>
        <v>0</v>
      </c>
      <c r="BP216" s="356">
        <f t="shared" ref="BP216" si="4335">$BJ216*AU216</f>
        <v>0</v>
      </c>
      <c r="BQ216" s="356">
        <f t="shared" ref="BQ216" si="4336">$BJ216*AV216</f>
        <v>0</v>
      </c>
      <c r="BR216" s="356">
        <f t="shared" ref="BR216" si="4337">$BJ216*AW216</f>
        <v>0</v>
      </c>
      <c r="BS216" s="356">
        <f t="shared" ref="BS216" si="4338">$BJ216*AX216</f>
        <v>0</v>
      </c>
      <c r="BT216" s="357">
        <f t="shared" ref="BT216" si="4339">$BJ216*AY216</f>
        <v>0</v>
      </c>
      <c r="BU216" s="358">
        <f t="shared" ref="BU216" si="4340">$BJ216*AZ216</f>
        <v>0</v>
      </c>
      <c r="BV216" s="356">
        <f t="shared" ref="BV216" si="4341">$BJ216*BA216</f>
        <v>0</v>
      </c>
      <c r="BW216" s="356">
        <f t="shared" ref="BW216" si="4342">$BJ216*BB216</f>
        <v>0</v>
      </c>
      <c r="BX216" s="356">
        <f t="shared" ref="BX216" si="4343">$BJ216*BC216</f>
        <v>0</v>
      </c>
      <c r="BY216" s="356">
        <f t="shared" ref="BY216" si="4344">$BJ216*BD216</f>
        <v>0</v>
      </c>
      <c r="BZ216" s="356">
        <f t="shared" ref="BZ216" si="4345">$BJ216*BE216</f>
        <v>0</v>
      </c>
      <c r="CA216" s="356">
        <f t="shared" ref="CA216" si="4346">$BJ216*BF216</f>
        <v>0</v>
      </c>
      <c r="CB216" s="356">
        <f t="shared" ref="CB216" si="4347">$BJ216*BG216</f>
        <v>0</v>
      </c>
      <c r="CC216" s="356">
        <f t="shared" ref="CC216" si="4348">$BJ216*BH216</f>
        <v>0</v>
      </c>
      <c r="CD216" s="357">
        <f t="shared" ref="CD216" si="4349">$BJ216*BI216</f>
        <v>0</v>
      </c>
      <c r="CE216" s="395">
        <f>IF(N216="Nemení sa",1,0)</f>
        <v>0</v>
      </c>
      <c r="CF216" s="358">
        <f>AG216*$CE216</f>
        <v>0</v>
      </c>
      <c r="CG216" s="356">
        <f>AI216*$CE216</f>
        <v>0</v>
      </c>
      <c r="CH216" s="356">
        <f>AK216*$CE216</f>
        <v>0</v>
      </c>
      <c r="CI216" s="356">
        <f>AM216*$CE216</f>
        <v>0</v>
      </c>
      <c r="CJ216" s="357">
        <f>AO216*$CE216</f>
        <v>0</v>
      </c>
      <c r="CK216" s="396">
        <f t="shared" ref="CK216" si="4350">SUM(CF216:CJ218)</f>
        <v>0</v>
      </c>
      <c r="CL216" s="397">
        <f>IF(F216=vstupy!B$42,"1",0)</f>
        <v>0</v>
      </c>
      <c r="CM216" s="358">
        <f t="shared" ref="CM216" si="4351">IF($CL216="1",AP216,0)</f>
        <v>0</v>
      </c>
      <c r="CN216" s="356">
        <f t="shared" ref="CN216" si="4352">IF($CL216="1",AQ216,0)</f>
        <v>0</v>
      </c>
      <c r="CO216" s="356">
        <f t="shared" ref="CO216" si="4353">IF($CL216="1",AR216,0)</f>
        <v>0</v>
      </c>
      <c r="CP216" s="356">
        <f t="shared" ref="CP216" si="4354">IF($CL216="1",AS216,0)</f>
        <v>0</v>
      </c>
      <c r="CQ216" s="356">
        <f t="shared" ref="CQ216" si="4355">IF($CL216="1",AT216,0)</f>
        <v>0</v>
      </c>
      <c r="CR216" s="356">
        <f t="shared" ref="CR216" si="4356">IF($CL216="1",AU216,0)</f>
        <v>0</v>
      </c>
      <c r="CS216" s="356">
        <f t="shared" ref="CS216" si="4357">IF($CL216="1",AV216,0)</f>
        <v>0</v>
      </c>
      <c r="CT216" s="356">
        <f t="shared" ref="CT216" si="4358">IF($CL216="1",AW216,0)</f>
        <v>0</v>
      </c>
      <c r="CU216" s="356">
        <f t="shared" ref="CU216" si="4359">IF($CL216="1",AX216,0)</f>
        <v>0</v>
      </c>
      <c r="CV216" s="357">
        <f t="shared" ref="CV216" si="4360">IF($CL216="1",AY216,0)</f>
        <v>0</v>
      </c>
      <c r="CW216" s="355">
        <f>CP216+CT216+CV216</f>
        <v>0</v>
      </c>
      <c r="CX216" s="355">
        <f t="shared" ref="CX216" si="4361">CN216+CR216</f>
        <v>0</v>
      </c>
      <c r="CY216" s="358">
        <f t="shared" ref="CY216" si="4362">IF($CL216="1",AZ216,0)</f>
        <v>0</v>
      </c>
      <c r="CZ216" s="356">
        <f t="shared" ref="CZ216" si="4363">IF($CL216="1",BA216,0)</f>
        <v>0</v>
      </c>
      <c r="DA216" s="356">
        <f t="shared" ref="DA216" si="4364">IF($CL216="1",BB216,0)</f>
        <v>0</v>
      </c>
      <c r="DB216" s="356">
        <f t="shared" ref="DB216" si="4365">IF($CL216="1",BC216,0)</f>
        <v>0</v>
      </c>
      <c r="DC216" s="356">
        <f t="shared" ref="DC216" si="4366">IF($CL216="1",BD216,0)</f>
        <v>0</v>
      </c>
      <c r="DD216" s="356">
        <f t="shared" ref="DD216" si="4367">IF($CL216="1",BE216,0)</f>
        <v>0</v>
      </c>
      <c r="DE216" s="356">
        <f t="shared" ref="DE216" si="4368">IF($CL216="1",BF216,0)</f>
        <v>0</v>
      </c>
      <c r="DF216" s="356">
        <f t="shared" ref="DF216" si="4369">IF($CL216="1",BG216,0)</f>
        <v>0</v>
      </c>
      <c r="DG216" s="356">
        <f t="shared" ref="DG216" si="4370">IF($CL216="1",BH216,0)</f>
        <v>0</v>
      </c>
      <c r="DH216" s="357">
        <f t="shared" ref="DH216" si="4371">IF($CL216="1",BI216,0)</f>
        <v>0</v>
      </c>
      <c r="DI216" s="352">
        <f>DB216+DF216+DH216</f>
        <v>0</v>
      </c>
      <c r="DJ216" s="352">
        <f t="shared" ref="DJ216" si="4372">CZ216+DD216</f>
        <v>0</v>
      </c>
      <c r="DK216" s="393">
        <f>IF(CE216=0,1,0)</f>
        <v>1</v>
      </c>
      <c r="DL216" s="393">
        <f>IFERROR(IF($AF216="N",AH216+AJ216+AL216+AN216,AF216+AH216+AJ216+AL216+AN216),0)*$DK216</f>
        <v>0</v>
      </c>
      <c r="DM216" s="393">
        <f>(AG216+AI216+AK216+AM216+AO216)*$DK216</f>
        <v>0</v>
      </c>
      <c r="DN216" s="393">
        <f>AS216+AW216+AY216-CW216</f>
        <v>0</v>
      </c>
      <c r="DO216" s="393">
        <f>BC216+BG216+BI216-DI216</f>
        <v>0</v>
      </c>
      <c r="DP216" s="393">
        <f>DN216+DO216</f>
        <v>0</v>
      </c>
      <c r="DQ216" s="392" t="str">
        <f>IF(OR(F216=vstupy!B$40,F216=vstupy!B$41,F216=vstupy!B$42,),"0","1")</f>
        <v>0</v>
      </c>
      <c r="DR216" s="358">
        <f>IF($DQ216="1",AQ216,"0")+CF216</f>
        <v>0</v>
      </c>
      <c r="DS216" s="356">
        <f>IF($DQ216="1",AS216,"0")+CG216</f>
        <v>0</v>
      </c>
      <c r="DT216" s="356">
        <f>IF($DQ216="1",AU216,"0")+CH216</f>
        <v>0</v>
      </c>
      <c r="DU216" s="356">
        <f>IF($DQ216="1",AW216,"0")+CI216</f>
        <v>0</v>
      </c>
      <c r="DV216" s="357">
        <f>IF($DQ216="1",AY216,"0")+CJ216</f>
        <v>0</v>
      </c>
      <c r="DW216" s="423">
        <f t="shared" ref="DW216" si="4373">SUM(DR216:DV218)</f>
        <v>0</v>
      </c>
      <c r="DX216" s="358" t="str">
        <f t="shared" ref="DX216" si="4374">IF($DQ216="1",BA216,"0")</f>
        <v>0</v>
      </c>
      <c r="DY216" s="356" t="str">
        <f t="shared" ref="DY216" si="4375">IF($DQ216="1",BC216,"0")</f>
        <v>0</v>
      </c>
      <c r="DZ216" s="356" t="str">
        <f t="shared" ref="DZ216" si="4376">IF($DQ216="1",BE216,"0")</f>
        <v>0</v>
      </c>
      <c r="EA216" s="356" t="str">
        <f>IF($DQ216="1",BG216,"0")</f>
        <v>0</v>
      </c>
      <c r="EB216" s="357" t="str">
        <f>IF($DQ216="1",BI216,"0")</f>
        <v>0</v>
      </c>
      <c r="EC216" s="423">
        <f>SUM(DX216:EB218)</f>
        <v>0</v>
      </c>
      <c r="ED216" s="424">
        <f>EC216+DW216</f>
        <v>0</v>
      </c>
    </row>
    <row r="217" spans="2:134" ht="12.6" customHeight="1" x14ac:dyDescent="0.25">
      <c r="B217" s="432"/>
      <c r="C217" s="429"/>
      <c r="D217" s="429"/>
      <c r="E217" s="429"/>
      <c r="F217" s="446"/>
      <c r="G217" s="450"/>
      <c r="H217" s="463"/>
      <c r="I217" s="463"/>
      <c r="J217" s="495"/>
      <c r="K217" s="446"/>
      <c r="L217" s="414"/>
      <c r="M217" s="455"/>
      <c r="N217" s="414"/>
      <c r="O217" s="414"/>
      <c r="P217" s="414"/>
      <c r="Q217" s="390"/>
      <c r="R217" s="385"/>
      <c r="S217" s="414"/>
      <c r="T217" s="415"/>
      <c r="U217" s="390"/>
      <c r="V217" s="385"/>
      <c r="W217" s="414"/>
      <c r="X217" s="292" t="s">
        <v>157</v>
      </c>
      <c r="Y217" s="293" t="s">
        <v>152</v>
      </c>
      <c r="Z217" s="294">
        <f>VLOOKUP($X217,vstupy!$B$18:$F$31,MATCH($Y217,vstupy!$B$17:$F$17,0),0)</f>
        <v>0</v>
      </c>
      <c r="AA217" s="295" t="s">
        <v>158</v>
      </c>
      <c r="AB217" s="294">
        <f>VLOOKUP($AA217,vstupy!$B$34:$C$36,2,FALSE)</f>
        <v>0</v>
      </c>
      <c r="AC217" s="294">
        <f t="shared" si="3919"/>
        <v>0</v>
      </c>
      <c r="AD217" s="441"/>
      <c r="AE217" s="435"/>
      <c r="AF217" s="358"/>
      <c r="AG217" s="382"/>
      <c r="AH217" s="382"/>
      <c r="AI217" s="382"/>
      <c r="AJ217" s="382"/>
      <c r="AK217" s="382"/>
      <c r="AL217" s="382"/>
      <c r="AM217" s="389"/>
      <c r="AN217" s="382"/>
      <c r="AO217" s="384"/>
      <c r="AP217" s="358"/>
      <c r="AQ217" s="356"/>
      <c r="AR217" s="356"/>
      <c r="AS217" s="356"/>
      <c r="AT217" s="356"/>
      <c r="AU217" s="356"/>
      <c r="AV217" s="356"/>
      <c r="AW217" s="356"/>
      <c r="AX217" s="356"/>
      <c r="AY217" s="356"/>
      <c r="AZ217" s="356"/>
      <c r="BA217" s="356"/>
      <c r="BB217" s="356"/>
      <c r="BC217" s="356"/>
      <c r="BD217" s="356"/>
      <c r="BE217" s="356"/>
      <c r="BF217" s="356"/>
      <c r="BG217" s="356"/>
      <c r="BH217" s="356"/>
      <c r="BI217" s="502"/>
      <c r="BJ217" s="355"/>
      <c r="BK217" s="358"/>
      <c r="BL217" s="356"/>
      <c r="BM217" s="356"/>
      <c r="BN217" s="356"/>
      <c r="BO217" s="356"/>
      <c r="BP217" s="356"/>
      <c r="BQ217" s="356"/>
      <c r="BR217" s="356"/>
      <c r="BS217" s="356"/>
      <c r="BT217" s="357"/>
      <c r="BU217" s="358"/>
      <c r="BV217" s="356"/>
      <c r="BW217" s="356"/>
      <c r="BX217" s="356"/>
      <c r="BY217" s="356"/>
      <c r="BZ217" s="356"/>
      <c r="CA217" s="356"/>
      <c r="CB217" s="356"/>
      <c r="CC217" s="356"/>
      <c r="CD217" s="357"/>
      <c r="CE217" s="395"/>
      <c r="CF217" s="358"/>
      <c r="CG217" s="356"/>
      <c r="CH217" s="356"/>
      <c r="CI217" s="356"/>
      <c r="CJ217" s="357"/>
      <c r="CK217" s="396"/>
      <c r="CL217" s="398"/>
      <c r="CM217" s="358"/>
      <c r="CN217" s="356"/>
      <c r="CO217" s="356"/>
      <c r="CP217" s="356"/>
      <c r="CQ217" s="356"/>
      <c r="CR217" s="356"/>
      <c r="CS217" s="356"/>
      <c r="CT217" s="356"/>
      <c r="CU217" s="356"/>
      <c r="CV217" s="357"/>
      <c r="CW217" s="355"/>
      <c r="CX217" s="355"/>
      <c r="CY217" s="358"/>
      <c r="CZ217" s="356"/>
      <c r="DA217" s="356"/>
      <c r="DB217" s="356"/>
      <c r="DC217" s="356"/>
      <c r="DD217" s="356"/>
      <c r="DE217" s="356"/>
      <c r="DF217" s="356"/>
      <c r="DG217" s="356"/>
      <c r="DH217" s="357"/>
      <c r="DI217" s="352"/>
      <c r="DJ217" s="352"/>
      <c r="DK217" s="393"/>
      <c r="DL217" s="393"/>
      <c r="DM217" s="393"/>
      <c r="DN217" s="393"/>
      <c r="DO217" s="393"/>
      <c r="DP217" s="393"/>
      <c r="DQ217" s="392"/>
      <c r="DR217" s="358"/>
      <c r="DS217" s="356"/>
      <c r="DT217" s="356"/>
      <c r="DU217" s="356"/>
      <c r="DV217" s="357"/>
      <c r="DW217" s="423"/>
      <c r="DX217" s="358"/>
      <c r="DY217" s="356"/>
      <c r="DZ217" s="356"/>
      <c r="EA217" s="356"/>
      <c r="EB217" s="357"/>
      <c r="EC217" s="423"/>
      <c r="ED217" s="424"/>
    </row>
    <row r="218" spans="2:134" ht="12.6" customHeight="1" thickBot="1" x14ac:dyDescent="0.3">
      <c r="B218" s="432"/>
      <c r="C218" s="429"/>
      <c r="D218" s="429"/>
      <c r="E218" s="429"/>
      <c r="F218" s="447"/>
      <c r="G218" s="450"/>
      <c r="H218" s="464"/>
      <c r="I218" s="464"/>
      <c r="J218" s="496"/>
      <c r="K218" s="447"/>
      <c r="L218" s="414"/>
      <c r="M218" s="455"/>
      <c r="N218" s="414"/>
      <c r="O218" s="414"/>
      <c r="P218" s="414"/>
      <c r="Q218" s="390"/>
      <c r="R218" s="385"/>
      <c r="S218" s="414"/>
      <c r="T218" s="415"/>
      <c r="U218" s="390"/>
      <c r="V218" s="385"/>
      <c r="W218" s="414"/>
      <c r="X218" s="292" t="s">
        <v>157</v>
      </c>
      <c r="Y218" s="293" t="s">
        <v>152</v>
      </c>
      <c r="Z218" s="294">
        <f>VLOOKUP($X218,vstupy!$B$18:$F$31,MATCH($Y218,vstupy!$B$17:$F$17,0),0)</f>
        <v>0</v>
      </c>
      <c r="AA218" s="295" t="s">
        <v>158</v>
      </c>
      <c r="AB218" s="294">
        <f>VLOOKUP($AA218,vstupy!$B$34:$C$36,2,FALSE)</f>
        <v>0</v>
      </c>
      <c r="AC218" s="294">
        <f t="shared" si="3919"/>
        <v>0</v>
      </c>
      <c r="AD218" s="442"/>
      <c r="AE218" s="436"/>
      <c r="AF218" s="500"/>
      <c r="AG218" s="499"/>
      <c r="AH218" s="499"/>
      <c r="AI218" s="382"/>
      <c r="AJ218" s="499"/>
      <c r="AK218" s="499"/>
      <c r="AL218" s="499"/>
      <c r="AM218" s="381"/>
      <c r="AN218" s="382"/>
      <c r="AO218" s="501"/>
      <c r="AP218" s="358"/>
      <c r="AQ218" s="356"/>
      <c r="AR218" s="356"/>
      <c r="AS218" s="356"/>
      <c r="AT218" s="356"/>
      <c r="AU218" s="356"/>
      <c r="AV218" s="356"/>
      <c r="AW218" s="356"/>
      <c r="AX218" s="356"/>
      <c r="AY218" s="356"/>
      <c r="AZ218" s="356"/>
      <c r="BA218" s="356"/>
      <c r="BB218" s="356"/>
      <c r="BC218" s="356"/>
      <c r="BD218" s="356"/>
      <c r="BE218" s="356"/>
      <c r="BF218" s="356"/>
      <c r="BG218" s="356"/>
      <c r="BH218" s="356"/>
      <c r="BI218" s="502"/>
      <c r="BJ218" s="355"/>
      <c r="BK218" s="358"/>
      <c r="BL218" s="356"/>
      <c r="BM218" s="356"/>
      <c r="BN218" s="356"/>
      <c r="BO218" s="356"/>
      <c r="BP218" s="356"/>
      <c r="BQ218" s="356"/>
      <c r="BR218" s="356"/>
      <c r="BS218" s="356"/>
      <c r="BT218" s="357"/>
      <c r="BU218" s="358"/>
      <c r="BV218" s="356"/>
      <c r="BW218" s="356"/>
      <c r="BX218" s="356"/>
      <c r="BY218" s="356"/>
      <c r="BZ218" s="356"/>
      <c r="CA218" s="356"/>
      <c r="CB218" s="356"/>
      <c r="CC218" s="356"/>
      <c r="CD218" s="357"/>
      <c r="CE218" s="395"/>
      <c r="CF218" s="358"/>
      <c r="CG218" s="356"/>
      <c r="CH218" s="356"/>
      <c r="CI218" s="356"/>
      <c r="CJ218" s="357"/>
      <c r="CK218" s="396"/>
      <c r="CL218" s="399"/>
      <c r="CM218" s="358"/>
      <c r="CN218" s="356"/>
      <c r="CO218" s="356"/>
      <c r="CP218" s="356"/>
      <c r="CQ218" s="356"/>
      <c r="CR218" s="356"/>
      <c r="CS218" s="356"/>
      <c r="CT218" s="356"/>
      <c r="CU218" s="356"/>
      <c r="CV218" s="357"/>
      <c r="CW218" s="355"/>
      <c r="CX218" s="355"/>
      <c r="CY218" s="358"/>
      <c r="CZ218" s="356"/>
      <c r="DA218" s="356"/>
      <c r="DB218" s="356"/>
      <c r="DC218" s="356"/>
      <c r="DD218" s="356"/>
      <c r="DE218" s="356"/>
      <c r="DF218" s="356"/>
      <c r="DG218" s="356"/>
      <c r="DH218" s="357"/>
      <c r="DI218" s="352"/>
      <c r="DJ218" s="352"/>
      <c r="DK218" s="393"/>
      <c r="DL218" s="393"/>
      <c r="DM218" s="393"/>
      <c r="DN218" s="393"/>
      <c r="DO218" s="393"/>
      <c r="DP218" s="393"/>
      <c r="DQ218" s="392"/>
      <c r="DR218" s="358"/>
      <c r="DS218" s="356"/>
      <c r="DT218" s="356"/>
      <c r="DU218" s="356"/>
      <c r="DV218" s="357"/>
      <c r="DW218" s="423"/>
      <c r="DX218" s="358"/>
      <c r="DY218" s="356"/>
      <c r="DZ218" s="356"/>
      <c r="EA218" s="356"/>
      <c r="EB218" s="357"/>
      <c r="EC218" s="423"/>
      <c r="ED218" s="424"/>
    </row>
    <row r="219" spans="2:134" ht="12.6" customHeight="1" x14ac:dyDescent="0.25">
      <c r="B219" s="433">
        <f t="shared" ref="B219" si="4377">B216+1</f>
        <v>71</v>
      </c>
      <c r="C219" s="428"/>
      <c r="D219" s="428"/>
      <c r="E219" s="428"/>
      <c r="F219" s="457" t="s">
        <v>212</v>
      </c>
      <c r="G219" s="449"/>
      <c r="H219" s="474" t="str">
        <f t="shared" ref="H219" si="4378">IF($F219="3e)  Skoršia transpozícia  - zavedenie transpozície pred termínom ktorý určuje smernica EÚ. "," ","")</f>
        <v/>
      </c>
      <c r="I219" s="474" t="str">
        <f t="shared" ref="I219" si="4379">IF($F219="3e)  Skoršia transpozícia  - zavedenie transpozície pred termínom ktorý určuje smernica EÚ. ",$H219,"NA")</f>
        <v>NA</v>
      </c>
      <c r="J219" s="491">
        <f>IF(I219&gt;12,1,I219/12)</f>
        <v>1</v>
      </c>
      <c r="K219" s="457"/>
      <c r="L219" s="413"/>
      <c r="M219" s="456">
        <f>IF(L219="N",0,L219)</f>
        <v>0</v>
      </c>
      <c r="N219" s="413" t="s">
        <v>212</v>
      </c>
      <c r="O219" s="413"/>
      <c r="P219" s="413"/>
      <c r="Q219" s="391" t="s">
        <v>36</v>
      </c>
      <c r="R219" s="386">
        <f>VLOOKUP(Q219,vstupy!$B$3:$C$15,2,FALSE)</f>
        <v>0</v>
      </c>
      <c r="S219" s="413"/>
      <c r="T219" s="416"/>
      <c r="U219" s="391" t="s">
        <v>36</v>
      </c>
      <c r="V219" s="386">
        <f>VLOOKUP(U219,vstupy!$B$3:$C$15,2,FALSE)</f>
        <v>0</v>
      </c>
      <c r="W219" s="413"/>
      <c r="X219" s="174" t="s">
        <v>157</v>
      </c>
      <c r="Y219" s="188" t="s">
        <v>152</v>
      </c>
      <c r="Z219" s="185">
        <f>VLOOKUP($X219,vstupy!$B$18:$F$31,MATCH($Y219,vstupy!$B$17:$F$17,0),0)</f>
        <v>0</v>
      </c>
      <c r="AA219" s="121" t="s">
        <v>158</v>
      </c>
      <c r="AB219" s="185">
        <f>VLOOKUP($AA219,vstupy!$B$34:$C$36,2,FALSE)</f>
        <v>0</v>
      </c>
      <c r="AC219" s="185">
        <f t="shared" si="3919"/>
        <v>0</v>
      </c>
      <c r="AD219" s="465" t="s">
        <v>36</v>
      </c>
      <c r="AE219" s="434">
        <f>VLOOKUP(AD219,vstupy!$B$3:$C$15,2,FALSE)</f>
        <v>0</v>
      </c>
      <c r="AF219" s="437" t="str">
        <f>IFERROR(IF(M219=0,"N",O219/L219*J219),0)</f>
        <v>N</v>
      </c>
      <c r="AG219" s="382">
        <f>O219*J219</f>
        <v>0</v>
      </c>
      <c r="AH219" s="394">
        <f t="shared" ref="AH219" si="4380">P219*R219*J219</f>
        <v>0</v>
      </c>
      <c r="AI219" s="381">
        <f t="shared" ref="AI219" si="4381">IFERROR(AH219*M219,0)</f>
        <v>0</v>
      </c>
      <c r="AJ219" s="394" t="str">
        <f t="shared" ref="AJ219" si="4382">IFERROR(IF(M219=0,"N",S219/L219*J219),0)</f>
        <v>N</v>
      </c>
      <c r="AK219" s="382">
        <f t="shared" ref="AK219" si="4383">S219*J219</f>
        <v>0</v>
      </c>
      <c r="AL219" s="382">
        <f>T219*V219*J219</f>
        <v>0</v>
      </c>
      <c r="AM219" s="387">
        <f t="shared" ref="AM219" si="4384">IFERROR(AL219*M219,0)</f>
        <v>0</v>
      </c>
      <c r="AN219" s="381">
        <f t="shared" ref="AN219" si="4385">IF(W219&gt;0,IF(AE219&gt;0,($G$5/160)*(W219/60)*AE219*J219,0),IF(AE219&gt;0,($G$5/160)*((AC219+AC220+AC221)/60)*AE219*J219,0))</f>
        <v>0</v>
      </c>
      <c r="AO219" s="384">
        <f>IFERROR(AN219*M219,0)</f>
        <v>0</v>
      </c>
      <c r="AP219" s="358">
        <f t="shared" ref="AP219" si="4386">IF($N219="In (zvyšuje náklady)",AF219,0)</f>
        <v>0</v>
      </c>
      <c r="AQ219" s="356">
        <f t="shared" ref="AQ219" si="4387">IF($N219="In (zvyšuje náklady)",AG219,0)</f>
        <v>0</v>
      </c>
      <c r="AR219" s="356">
        <f t="shared" ref="AR219" si="4388">IF($N219="In (zvyšuje náklady)",AH219,0)</f>
        <v>0</v>
      </c>
      <c r="AS219" s="356">
        <f t="shared" ref="AS219" si="4389">IF($N219="In (zvyšuje náklady)",AI219,0)</f>
        <v>0</v>
      </c>
      <c r="AT219" s="356">
        <f t="shared" ref="AT219" si="4390">IF($N219="In (zvyšuje náklady)",AJ219,0)</f>
        <v>0</v>
      </c>
      <c r="AU219" s="356">
        <f t="shared" ref="AU219" si="4391">IF($N219="In (zvyšuje náklady)",AK219,0)</f>
        <v>0</v>
      </c>
      <c r="AV219" s="356">
        <f t="shared" ref="AV219" si="4392">IF($N219="In (zvyšuje náklady)",AL219,0)</f>
        <v>0</v>
      </c>
      <c r="AW219" s="356">
        <f t="shared" ref="AW219" si="4393">IF($N219="In (zvyšuje náklady)",AM219,0)</f>
        <v>0</v>
      </c>
      <c r="AX219" s="356">
        <f t="shared" ref="AX219" si="4394">IF($N219="In (zvyšuje náklady)",AN219,0)</f>
        <v>0</v>
      </c>
      <c r="AY219" s="356">
        <f t="shared" ref="AY219" si="4395">IF($N219="In (zvyšuje náklady)",AO219,0)</f>
        <v>0</v>
      </c>
      <c r="AZ219" s="356" t="str">
        <f t="shared" ref="AZ219" si="4396">IF($N219="Out (znižuje náklady)",AF219,"0")</f>
        <v>0</v>
      </c>
      <c r="BA219" s="356" t="str">
        <f t="shared" ref="BA219" si="4397">IF($N219="Out (znižuje náklady)",AG219,"0")</f>
        <v>0</v>
      </c>
      <c r="BB219" s="356" t="str">
        <f t="shared" ref="BB219" si="4398">IF($N219="Out (znižuje náklady)",AH219,"0")</f>
        <v>0</v>
      </c>
      <c r="BC219" s="356" t="str">
        <f t="shared" ref="BC219" si="4399">IF($N219="Out (znižuje náklady)",AI219,"0")</f>
        <v>0</v>
      </c>
      <c r="BD219" s="356" t="str">
        <f t="shared" ref="BD219" si="4400">IF($N219="Out (znižuje náklady)",AJ219,"0")</f>
        <v>0</v>
      </c>
      <c r="BE219" s="356" t="str">
        <f t="shared" ref="BE219" si="4401">IF($N219="Out (znižuje náklady)",AK219,"0")</f>
        <v>0</v>
      </c>
      <c r="BF219" s="356" t="str">
        <f t="shared" ref="BF219" si="4402">IF($N219="Out (znižuje náklady)",AL219,"0")</f>
        <v>0</v>
      </c>
      <c r="BG219" s="356" t="str">
        <f t="shared" ref="BG219" si="4403">IF($N219="Out (znižuje náklady)",AM219,"0")</f>
        <v>0</v>
      </c>
      <c r="BH219" s="356" t="str">
        <f t="shared" ref="BH219" si="4404">IF($N219="Out (znižuje náklady)",AN219,"0")</f>
        <v>0</v>
      </c>
      <c r="BI219" s="502" t="str">
        <f t="shared" ref="BI219" si="4405">IF($N219="Out (znižuje náklady)",AO219,"0")</f>
        <v>0</v>
      </c>
      <c r="BJ219" s="355">
        <f>IF(F219=vstupy!$B$47,0,1)</f>
        <v>1</v>
      </c>
      <c r="BK219" s="358">
        <f t="shared" ref="BK219" si="4406">$BJ219*AP219</f>
        <v>0</v>
      </c>
      <c r="BL219" s="356">
        <f t="shared" ref="BL219" si="4407">$BJ219*AQ219</f>
        <v>0</v>
      </c>
      <c r="BM219" s="356">
        <f t="shared" ref="BM219" si="4408">$BJ219*AR219</f>
        <v>0</v>
      </c>
      <c r="BN219" s="356">
        <f t="shared" ref="BN219" si="4409">$BJ219*AS219</f>
        <v>0</v>
      </c>
      <c r="BO219" s="356">
        <f t="shared" ref="BO219" si="4410">$BJ219*AT219</f>
        <v>0</v>
      </c>
      <c r="BP219" s="356">
        <f t="shared" ref="BP219" si="4411">$BJ219*AU219</f>
        <v>0</v>
      </c>
      <c r="BQ219" s="356">
        <f t="shared" ref="BQ219" si="4412">$BJ219*AV219</f>
        <v>0</v>
      </c>
      <c r="BR219" s="356">
        <f t="shared" ref="BR219" si="4413">$BJ219*AW219</f>
        <v>0</v>
      </c>
      <c r="BS219" s="356">
        <f t="shared" ref="BS219" si="4414">$BJ219*AX219</f>
        <v>0</v>
      </c>
      <c r="BT219" s="357">
        <f t="shared" ref="BT219" si="4415">$BJ219*AY219</f>
        <v>0</v>
      </c>
      <c r="BU219" s="358">
        <f t="shared" ref="BU219" si="4416">$BJ219*AZ219</f>
        <v>0</v>
      </c>
      <c r="BV219" s="356">
        <f t="shared" ref="BV219" si="4417">$BJ219*BA219</f>
        <v>0</v>
      </c>
      <c r="BW219" s="356">
        <f t="shared" ref="BW219" si="4418">$BJ219*BB219</f>
        <v>0</v>
      </c>
      <c r="BX219" s="356">
        <f t="shared" ref="BX219" si="4419">$BJ219*BC219</f>
        <v>0</v>
      </c>
      <c r="BY219" s="356">
        <f t="shared" ref="BY219" si="4420">$BJ219*BD219</f>
        <v>0</v>
      </c>
      <c r="BZ219" s="356">
        <f t="shared" ref="BZ219" si="4421">$BJ219*BE219</f>
        <v>0</v>
      </c>
      <c r="CA219" s="356">
        <f t="shared" ref="CA219" si="4422">$BJ219*BF219</f>
        <v>0</v>
      </c>
      <c r="CB219" s="356">
        <f t="shared" ref="CB219" si="4423">$BJ219*BG219</f>
        <v>0</v>
      </c>
      <c r="CC219" s="356">
        <f t="shared" ref="CC219" si="4424">$BJ219*BH219</f>
        <v>0</v>
      </c>
      <c r="CD219" s="357">
        <f t="shared" ref="CD219" si="4425">$BJ219*BI219</f>
        <v>0</v>
      </c>
      <c r="CE219" s="395">
        <f>IF(N219="Nemení sa",1,0)</f>
        <v>0</v>
      </c>
      <c r="CF219" s="358">
        <f>AG219*$CE219</f>
        <v>0</v>
      </c>
      <c r="CG219" s="356">
        <f>AI219*$CE219</f>
        <v>0</v>
      </c>
      <c r="CH219" s="356">
        <f>AK219*$CE219</f>
        <v>0</v>
      </c>
      <c r="CI219" s="356">
        <f>AM219*$CE219</f>
        <v>0</v>
      </c>
      <c r="CJ219" s="357">
        <f>AO219*$CE219</f>
        <v>0</v>
      </c>
      <c r="CK219" s="396">
        <f t="shared" ref="CK219" si="4426">SUM(CF219:CJ221)</f>
        <v>0</v>
      </c>
      <c r="CL219" s="397">
        <f>IF(F219=vstupy!B$42,"1",0)</f>
        <v>0</v>
      </c>
      <c r="CM219" s="358">
        <f t="shared" ref="CM219" si="4427">IF($CL219="1",AP219,0)</f>
        <v>0</v>
      </c>
      <c r="CN219" s="356">
        <f t="shared" ref="CN219" si="4428">IF($CL219="1",AQ219,0)</f>
        <v>0</v>
      </c>
      <c r="CO219" s="356">
        <f t="shared" ref="CO219" si="4429">IF($CL219="1",AR219,0)</f>
        <v>0</v>
      </c>
      <c r="CP219" s="356">
        <f t="shared" ref="CP219" si="4430">IF($CL219="1",AS219,0)</f>
        <v>0</v>
      </c>
      <c r="CQ219" s="356">
        <f t="shared" ref="CQ219" si="4431">IF($CL219="1",AT219,0)</f>
        <v>0</v>
      </c>
      <c r="CR219" s="356">
        <f t="shared" ref="CR219" si="4432">IF($CL219="1",AU219,0)</f>
        <v>0</v>
      </c>
      <c r="CS219" s="356">
        <f t="shared" ref="CS219" si="4433">IF($CL219="1",AV219,0)</f>
        <v>0</v>
      </c>
      <c r="CT219" s="356">
        <f t="shared" ref="CT219" si="4434">IF($CL219="1",AW219,0)</f>
        <v>0</v>
      </c>
      <c r="CU219" s="356">
        <f t="shared" ref="CU219" si="4435">IF($CL219="1",AX219,0)</f>
        <v>0</v>
      </c>
      <c r="CV219" s="357">
        <f t="shared" ref="CV219" si="4436">IF($CL219="1",AY219,0)</f>
        <v>0</v>
      </c>
      <c r="CW219" s="355">
        <f>CP219+CT219+CV219</f>
        <v>0</v>
      </c>
      <c r="CX219" s="355">
        <f t="shared" ref="CX219" si="4437">CN219+CR219</f>
        <v>0</v>
      </c>
      <c r="CY219" s="358">
        <f t="shared" ref="CY219" si="4438">IF($CL219="1",AZ219,0)</f>
        <v>0</v>
      </c>
      <c r="CZ219" s="356">
        <f t="shared" ref="CZ219" si="4439">IF($CL219="1",BA219,0)</f>
        <v>0</v>
      </c>
      <c r="DA219" s="356">
        <f t="shared" ref="DA219" si="4440">IF($CL219="1",BB219,0)</f>
        <v>0</v>
      </c>
      <c r="DB219" s="356">
        <f t="shared" ref="DB219" si="4441">IF($CL219="1",BC219,0)</f>
        <v>0</v>
      </c>
      <c r="DC219" s="356">
        <f t="shared" ref="DC219" si="4442">IF($CL219="1",BD219,0)</f>
        <v>0</v>
      </c>
      <c r="DD219" s="356">
        <f t="shared" ref="DD219" si="4443">IF($CL219="1",BE219,0)</f>
        <v>0</v>
      </c>
      <c r="DE219" s="356">
        <f t="shared" ref="DE219" si="4444">IF($CL219="1",BF219,0)</f>
        <v>0</v>
      </c>
      <c r="DF219" s="356">
        <f t="shared" ref="DF219" si="4445">IF($CL219="1",BG219,0)</f>
        <v>0</v>
      </c>
      <c r="DG219" s="356">
        <f t="shared" ref="DG219" si="4446">IF($CL219="1",BH219,0)</f>
        <v>0</v>
      </c>
      <c r="DH219" s="357">
        <f t="shared" ref="DH219" si="4447">IF($CL219="1",BI219,0)</f>
        <v>0</v>
      </c>
      <c r="DI219" s="352">
        <f>DB219+DF219+DH219</f>
        <v>0</v>
      </c>
      <c r="DJ219" s="352">
        <f t="shared" ref="DJ219" si="4448">CZ219+DD219</f>
        <v>0</v>
      </c>
      <c r="DK219" s="393">
        <f>IF(CE219=0,1,0)</f>
        <v>1</v>
      </c>
      <c r="DL219" s="393">
        <f>IFERROR(IF($AF219="N",AH219+AJ219+AL219+AN219,AF219+AH219+AJ219+AL219+AN219),0)*$DK219</f>
        <v>0</v>
      </c>
      <c r="DM219" s="393">
        <f>(AG219+AI219+AK219+AM219+AO219)*$DK219</f>
        <v>0</v>
      </c>
      <c r="DN219" s="393">
        <f>AS219+AW219+AY219-CW219</f>
        <v>0</v>
      </c>
      <c r="DO219" s="393">
        <f>BC219+BG219+BI219-DI219</f>
        <v>0</v>
      </c>
      <c r="DP219" s="393">
        <f>DN219+DO219</f>
        <v>0</v>
      </c>
      <c r="DQ219" s="392" t="str">
        <f>IF(OR(F219=vstupy!B$40,F219=vstupy!B$41,F219=vstupy!B$42,),"0","1")</f>
        <v>0</v>
      </c>
      <c r="DR219" s="358">
        <f>IF($DQ219="1",AQ219,"0")+CF219</f>
        <v>0</v>
      </c>
      <c r="DS219" s="356">
        <f>IF($DQ219="1",AS219,"0")+CG219</f>
        <v>0</v>
      </c>
      <c r="DT219" s="356">
        <f>IF($DQ219="1",AU219,"0")+CH219</f>
        <v>0</v>
      </c>
      <c r="DU219" s="356">
        <f>IF($DQ219="1",AW219,"0")+CI219</f>
        <v>0</v>
      </c>
      <c r="DV219" s="357">
        <f>IF($DQ219="1",AY219,"0")+CJ219</f>
        <v>0</v>
      </c>
      <c r="DW219" s="423">
        <f t="shared" ref="DW219" si="4449">SUM(DR219:DV221)</f>
        <v>0</v>
      </c>
      <c r="DX219" s="358" t="str">
        <f t="shared" ref="DX219" si="4450">IF($DQ219="1",BA219,"0")</f>
        <v>0</v>
      </c>
      <c r="DY219" s="356" t="str">
        <f t="shared" ref="DY219" si="4451">IF($DQ219="1",BC219,"0")</f>
        <v>0</v>
      </c>
      <c r="DZ219" s="356" t="str">
        <f t="shared" ref="DZ219" si="4452">IF($DQ219="1",BE219,"0")</f>
        <v>0</v>
      </c>
      <c r="EA219" s="356" t="str">
        <f>IF($DQ219="1",BG219,"0")</f>
        <v>0</v>
      </c>
      <c r="EB219" s="357" t="str">
        <f>IF($DQ219="1",BI219,"0")</f>
        <v>0</v>
      </c>
      <c r="EC219" s="423">
        <f t="shared" ref="EC219" si="4453">SUM(DX219:EB221)</f>
        <v>0</v>
      </c>
      <c r="ED219" s="424">
        <f>EC219+DW219</f>
        <v>0</v>
      </c>
    </row>
    <row r="220" spans="2:134" ht="12.6" customHeight="1" x14ac:dyDescent="0.25">
      <c r="B220" s="433"/>
      <c r="C220" s="428"/>
      <c r="D220" s="428"/>
      <c r="E220" s="428"/>
      <c r="F220" s="458"/>
      <c r="G220" s="449"/>
      <c r="H220" s="475"/>
      <c r="I220" s="475"/>
      <c r="J220" s="492"/>
      <c r="K220" s="458"/>
      <c r="L220" s="413"/>
      <c r="M220" s="456"/>
      <c r="N220" s="413"/>
      <c r="O220" s="413"/>
      <c r="P220" s="413"/>
      <c r="Q220" s="391"/>
      <c r="R220" s="386"/>
      <c r="S220" s="413"/>
      <c r="T220" s="416"/>
      <c r="U220" s="391"/>
      <c r="V220" s="386"/>
      <c r="W220" s="413"/>
      <c r="X220" s="174" t="s">
        <v>157</v>
      </c>
      <c r="Y220" s="188" t="s">
        <v>152</v>
      </c>
      <c r="Z220" s="185">
        <f>VLOOKUP($X220,vstupy!$B$18:$F$31,MATCH($Y220,vstupy!$B$17:$F$17,0),0)</f>
        <v>0</v>
      </c>
      <c r="AA220" s="121" t="s">
        <v>158</v>
      </c>
      <c r="AB220" s="185">
        <f>VLOOKUP($AA220,vstupy!$B$34:$C$36,2,FALSE)</f>
        <v>0</v>
      </c>
      <c r="AC220" s="185">
        <f t="shared" si="3919"/>
        <v>0</v>
      </c>
      <c r="AD220" s="466"/>
      <c r="AE220" s="435"/>
      <c r="AF220" s="358"/>
      <c r="AG220" s="382"/>
      <c r="AH220" s="382"/>
      <c r="AI220" s="382"/>
      <c r="AJ220" s="382"/>
      <c r="AK220" s="382"/>
      <c r="AL220" s="382"/>
      <c r="AM220" s="389"/>
      <c r="AN220" s="382"/>
      <c r="AO220" s="384"/>
      <c r="AP220" s="358"/>
      <c r="AQ220" s="356"/>
      <c r="AR220" s="356"/>
      <c r="AS220" s="356"/>
      <c r="AT220" s="356"/>
      <c r="AU220" s="356"/>
      <c r="AV220" s="356"/>
      <c r="AW220" s="356"/>
      <c r="AX220" s="356"/>
      <c r="AY220" s="356"/>
      <c r="AZ220" s="356"/>
      <c r="BA220" s="356"/>
      <c r="BB220" s="356"/>
      <c r="BC220" s="356"/>
      <c r="BD220" s="356"/>
      <c r="BE220" s="356"/>
      <c r="BF220" s="356"/>
      <c r="BG220" s="356"/>
      <c r="BH220" s="356"/>
      <c r="BI220" s="502"/>
      <c r="BJ220" s="355"/>
      <c r="BK220" s="358"/>
      <c r="BL220" s="356"/>
      <c r="BM220" s="356"/>
      <c r="BN220" s="356"/>
      <c r="BO220" s="356"/>
      <c r="BP220" s="356"/>
      <c r="BQ220" s="356"/>
      <c r="BR220" s="356"/>
      <c r="BS220" s="356"/>
      <c r="BT220" s="357"/>
      <c r="BU220" s="358"/>
      <c r="BV220" s="356"/>
      <c r="BW220" s="356"/>
      <c r="BX220" s="356"/>
      <c r="BY220" s="356"/>
      <c r="BZ220" s="356"/>
      <c r="CA220" s="356"/>
      <c r="CB220" s="356"/>
      <c r="CC220" s="356"/>
      <c r="CD220" s="357"/>
      <c r="CE220" s="395"/>
      <c r="CF220" s="358"/>
      <c r="CG220" s="356"/>
      <c r="CH220" s="356"/>
      <c r="CI220" s="356"/>
      <c r="CJ220" s="357"/>
      <c r="CK220" s="396"/>
      <c r="CL220" s="398"/>
      <c r="CM220" s="358"/>
      <c r="CN220" s="356"/>
      <c r="CO220" s="356"/>
      <c r="CP220" s="356"/>
      <c r="CQ220" s="356"/>
      <c r="CR220" s="356"/>
      <c r="CS220" s="356"/>
      <c r="CT220" s="356"/>
      <c r="CU220" s="356"/>
      <c r="CV220" s="357"/>
      <c r="CW220" s="355"/>
      <c r="CX220" s="355"/>
      <c r="CY220" s="358"/>
      <c r="CZ220" s="356"/>
      <c r="DA220" s="356"/>
      <c r="DB220" s="356"/>
      <c r="DC220" s="356"/>
      <c r="DD220" s="356"/>
      <c r="DE220" s="356"/>
      <c r="DF220" s="356"/>
      <c r="DG220" s="356"/>
      <c r="DH220" s="357"/>
      <c r="DI220" s="352"/>
      <c r="DJ220" s="352"/>
      <c r="DK220" s="393"/>
      <c r="DL220" s="393"/>
      <c r="DM220" s="393"/>
      <c r="DN220" s="393"/>
      <c r="DO220" s="393"/>
      <c r="DP220" s="393"/>
      <c r="DQ220" s="392"/>
      <c r="DR220" s="358"/>
      <c r="DS220" s="356"/>
      <c r="DT220" s="356"/>
      <c r="DU220" s="356"/>
      <c r="DV220" s="357"/>
      <c r="DW220" s="423"/>
      <c r="DX220" s="358"/>
      <c r="DY220" s="356"/>
      <c r="DZ220" s="356"/>
      <c r="EA220" s="356"/>
      <c r="EB220" s="357"/>
      <c r="EC220" s="423"/>
      <c r="ED220" s="424"/>
    </row>
    <row r="221" spans="2:134" ht="12.6" customHeight="1" x14ac:dyDescent="0.25">
      <c r="B221" s="433"/>
      <c r="C221" s="428"/>
      <c r="D221" s="428"/>
      <c r="E221" s="428"/>
      <c r="F221" s="459"/>
      <c r="G221" s="449"/>
      <c r="H221" s="476"/>
      <c r="I221" s="476"/>
      <c r="J221" s="493"/>
      <c r="K221" s="459"/>
      <c r="L221" s="413"/>
      <c r="M221" s="456"/>
      <c r="N221" s="413"/>
      <c r="O221" s="413"/>
      <c r="P221" s="413"/>
      <c r="Q221" s="391"/>
      <c r="R221" s="386"/>
      <c r="S221" s="413"/>
      <c r="T221" s="416"/>
      <c r="U221" s="391"/>
      <c r="V221" s="386"/>
      <c r="W221" s="413"/>
      <c r="X221" s="174" t="s">
        <v>157</v>
      </c>
      <c r="Y221" s="188" t="s">
        <v>152</v>
      </c>
      <c r="Z221" s="185">
        <f>VLOOKUP($X221,vstupy!$B$18:$F$31,MATCH($Y221,vstupy!$B$17:$F$17,0),0)</f>
        <v>0</v>
      </c>
      <c r="AA221" s="121" t="s">
        <v>158</v>
      </c>
      <c r="AB221" s="185">
        <f>VLOOKUP($AA221,vstupy!$B$34:$C$36,2,FALSE)</f>
        <v>0</v>
      </c>
      <c r="AC221" s="185">
        <f t="shared" si="3919"/>
        <v>0</v>
      </c>
      <c r="AD221" s="467"/>
      <c r="AE221" s="436"/>
      <c r="AF221" s="358"/>
      <c r="AG221" s="382"/>
      <c r="AH221" s="382"/>
      <c r="AI221" s="382"/>
      <c r="AJ221" s="382"/>
      <c r="AK221" s="382"/>
      <c r="AL221" s="382"/>
      <c r="AM221" s="381"/>
      <c r="AN221" s="382"/>
      <c r="AO221" s="384"/>
      <c r="AP221" s="358"/>
      <c r="AQ221" s="356"/>
      <c r="AR221" s="356"/>
      <c r="AS221" s="356"/>
      <c r="AT221" s="356"/>
      <c r="AU221" s="356"/>
      <c r="AV221" s="356"/>
      <c r="AW221" s="356"/>
      <c r="AX221" s="356"/>
      <c r="AY221" s="356"/>
      <c r="AZ221" s="356"/>
      <c r="BA221" s="356"/>
      <c r="BB221" s="356"/>
      <c r="BC221" s="356"/>
      <c r="BD221" s="356"/>
      <c r="BE221" s="356"/>
      <c r="BF221" s="356"/>
      <c r="BG221" s="356"/>
      <c r="BH221" s="356"/>
      <c r="BI221" s="502"/>
      <c r="BJ221" s="355"/>
      <c r="BK221" s="358"/>
      <c r="BL221" s="356"/>
      <c r="BM221" s="356"/>
      <c r="BN221" s="356"/>
      <c r="BO221" s="356"/>
      <c r="BP221" s="356"/>
      <c r="BQ221" s="356"/>
      <c r="BR221" s="356"/>
      <c r="BS221" s="356"/>
      <c r="BT221" s="357"/>
      <c r="BU221" s="358"/>
      <c r="BV221" s="356"/>
      <c r="BW221" s="356"/>
      <c r="BX221" s="356"/>
      <c r="BY221" s="356"/>
      <c r="BZ221" s="356"/>
      <c r="CA221" s="356"/>
      <c r="CB221" s="356"/>
      <c r="CC221" s="356"/>
      <c r="CD221" s="357"/>
      <c r="CE221" s="395"/>
      <c r="CF221" s="358"/>
      <c r="CG221" s="356"/>
      <c r="CH221" s="356"/>
      <c r="CI221" s="356"/>
      <c r="CJ221" s="357"/>
      <c r="CK221" s="396"/>
      <c r="CL221" s="399"/>
      <c r="CM221" s="358"/>
      <c r="CN221" s="356"/>
      <c r="CO221" s="356"/>
      <c r="CP221" s="356"/>
      <c r="CQ221" s="356"/>
      <c r="CR221" s="356"/>
      <c r="CS221" s="356"/>
      <c r="CT221" s="356"/>
      <c r="CU221" s="356"/>
      <c r="CV221" s="357"/>
      <c r="CW221" s="355"/>
      <c r="CX221" s="355"/>
      <c r="CY221" s="358"/>
      <c r="CZ221" s="356"/>
      <c r="DA221" s="356"/>
      <c r="DB221" s="356"/>
      <c r="DC221" s="356"/>
      <c r="DD221" s="356"/>
      <c r="DE221" s="356"/>
      <c r="DF221" s="356"/>
      <c r="DG221" s="356"/>
      <c r="DH221" s="357"/>
      <c r="DI221" s="352"/>
      <c r="DJ221" s="352"/>
      <c r="DK221" s="393"/>
      <c r="DL221" s="393"/>
      <c r="DM221" s="393"/>
      <c r="DN221" s="393"/>
      <c r="DO221" s="393"/>
      <c r="DP221" s="393"/>
      <c r="DQ221" s="392"/>
      <c r="DR221" s="358"/>
      <c r="DS221" s="356"/>
      <c r="DT221" s="356"/>
      <c r="DU221" s="356"/>
      <c r="DV221" s="357"/>
      <c r="DW221" s="423"/>
      <c r="DX221" s="358"/>
      <c r="DY221" s="356"/>
      <c r="DZ221" s="356"/>
      <c r="EA221" s="356"/>
      <c r="EB221" s="357"/>
      <c r="EC221" s="423"/>
      <c r="ED221" s="424"/>
    </row>
    <row r="222" spans="2:134" ht="12.6" customHeight="1" x14ac:dyDescent="0.25">
      <c r="B222" s="432">
        <f t="shared" ref="B222" si="4454">B219+1</f>
        <v>72</v>
      </c>
      <c r="C222" s="429"/>
      <c r="D222" s="429"/>
      <c r="E222" s="429"/>
      <c r="F222" s="445" t="s">
        <v>212</v>
      </c>
      <c r="G222" s="450"/>
      <c r="H222" s="462" t="str">
        <f t="shared" ref="H222" si="4455">IF($F222="3e)  Skoršia transpozícia  - zavedenie transpozície pred termínom ktorý určuje smernica EÚ. "," ","")</f>
        <v/>
      </c>
      <c r="I222" s="462" t="str">
        <f t="shared" ref="I222" si="4456">IF($F222="3e)  Skoršia transpozícia  - zavedenie transpozície pred termínom ktorý určuje smernica EÚ. ",$H222,"NA")</f>
        <v>NA</v>
      </c>
      <c r="J222" s="494">
        <f>IF(I222&gt;12,1,I222/12)</f>
        <v>1</v>
      </c>
      <c r="K222" s="445"/>
      <c r="L222" s="414"/>
      <c r="M222" s="455">
        <f>IF(L222="N",0,L222)</f>
        <v>0</v>
      </c>
      <c r="N222" s="414" t="s">
        <v>212</v>
      </c>
      <c r="O222" s="414"/>
      <c r="P222" s="414"/>
      <c r="Q222" s="390" t="s">
        <v>36</v>
      </c>
      <c r="R222" s="385">
        <f>VLOOKUP(Q222,vstupy!$B$3:$C$15,2,FALSE)</f>
        <v>0</v>
      </c>
      <c r="S222" s="414"/>
      <c r="T222" s="415"/>
      <c r="U222" s="390" t="s">
        <v>36</v>
      </c>
      <c r="V222" s="385">
        <f>VLOOKUP(U222,vstupy!$B$3:$C$15,2,FALSE)</f>
        <v>0</v>
      </c>
      <c r="W222" s="414"/>
      <c r="X222" s="292" t="s">
        <v>157</v>
      </c>
      <c r="Y222" s="293" t="s">
        <v>152</v>
      </c>
      <c r="Z222" s="294">
        <f>VLOOKUP($X222,vstupy!$B$18:$F$31,MATCH($Y222,vstupy!$B$17:$F$17,0),0)</f>
        <v>0</v>
      </c>
      <c r="AA222" s="295" t="s">
        <v>158</v>
      </c>
      <c r="AB222" s="294">
        <f>VLOOKUP($AA222,vstupy!$B$34:$C$36,2,FALSE)</f>
        <v>0</v>
      </c>
      <c r="AC222" s="294">
        <f t="shared" si="3919"/>
        <v>0</v>
      </c>
      <c r="AD222" s="440" t="s">
        <v>36</v>
      </c>
      <c r="AE222" s="434">
        <f>VLOOKUP(AD222,vstupy!$B$3:$C$15,2,FALSE)</f>
        <v>0</v>
      </c>
      <c r="AF222" s="437" t="str">
        <f>IFERROR(IF(M222=0,"N",O222/L222*J222),0)</f>
        <v>N</v>
      </c>
      <c r="AG222" s="382">
        <f>O222*J222</f>
        <v>0</v>
      </c>
      <c r="AH222" s="394">
        <f t="shared" ref="AH222" si="4457">P222*R222*J222</f>
        <v>0</v>
      </c>
      <c r="AI222" s="381">
        <f t="shared" ref="AI222" si="4458">IFERROR(AH222*M222,0)</f>
        <v>0</v>
      </c>
      <c r="AJ222" s="394" t="str">
        <f t="shared" ref="AJ222" si="4459">IFERROR(IF(M222=0,"N",S222/L222*J222),0)</f>
        <v>N</v>
      </c>
      <c r="AK222" s="382">
        <f t="shared" ref="AK222" si="4460">S222*J222</f>
        <v>0</v>
      </c>
      <c r="AL222" s="382">
        <f>T222*V222*J222</f>
        <v>0</v>
      </c>
      <c r="AM222" s="387">
        <f t="shared" ref="AM222" si="4461">IFERROR(AL222*M222,0)</f>
        <v>0</v>
      </c>
      <c r="AN222" s="381">
        <f t="shared" ref="AN222" si="4462">IF(W222&gt;0,IF(AE222&gt;0,($G$5/160)*(W222/60)*AE222*J222,0),IF(AE222&gt;0,($G$5/160)*((AC222+AC223+AC224)/60)*AE222*J222,0))</f>
        <v>0</v>
      </c>
      <c r="AO222" s="384">
        <f>IFERROR(AN222*M222,0)</f>
        <v>0</v>
      </c>
      <c r="AP222" s="358">
        <f t="shared" ref="AP222" si="4463">IF($N222="In (zvyšuje náklady)",AF222,0)</f>
        <v>0</v>
      </c>
      <c r="AQ222" s="356">
        <f t="shared" ref="AQ222" si="4464">IF($N222="In (zvyšuje náklady)",AG222,0)</f>
        <v>0</v>
      </c>
      <c r="AR222" s="356">
        <f t="shared" ref="AR222" si="4465">IF($N222="In (zvyšuje náklady)",AH222,0)</f>
        <v>0</v>
      </c>
      <c r="AS222" s="356">
        <f t="shared" ref="AS222" si="4466">IF($N222="In (zvyšuje náklady)",AI222,0)</f>
        <v>0</v>
      </c>
      <c r="AT222" s="356">
        <f t="shared" ref="AT222" si="4467">IF($N222="In (zvyšuje náklady)",AJ222,0)</f>
        <v>0</v>
      </c>
      <c r="AU222" s="356">
        <f t="shared" ref="AU222" si="4468">IF($N222="In (zvyšuje náklady)",AK222,0)</f>
        <v>0</v>
      </c>
      <c r="AV222" s="356">
        <f t="shared" ref="AV222" si="4469">IF($N222="In (zvyšuje náklady)",AL222,0)</f>
        <v>0</v>
      </c>
      <c r="AW222" s="356">
        <f t="shared" ref="AW222" si="4470">IF($N222="In (zvyšuje náklady)",AM222,0)</f>
        <v>0</v>
      </c>
      <c r="AX222" s="356">
        <f t="shared" ref="AX222" si="4471">IF($N222="In (zvyšuje náklady)",AN222,0)</f>
        <v>0</v>
      </c>
      <c r="AY222" s="356">
        <f t="shared" ref="AY222" si="4472">IF($N222="In (zvyšuje náklady)",AO222,0)</f>
        <v>0</v>
      </c>
      <c r="AZ222" s="356" t="str">
        <f t="shared" ref="AZ222" si="4473">IF($N222="Out (znižuje náklady)",AF222,"0")</f>
        <v>0</v>
      </c>
      <c r="BA222" s="356" t="str">
        <f t="shared" ref="BA222" si="4474">IF($N222="Out (znižuje náklady)",AG222,"0")</f>
        <v>0</v>
      </c>
      <c r="BB222" s="356" t="str">
        <f t="shared" ref="BB222" si="4475">IF($N222="Out (znižuje náklady)",AH222,"0")</f>
        <v>0</v>
      </c>
      <c r="BC222" s="356" t="str">
        <f t="shared" ref="BC222" si="4476">IF($N222="Out (znižuje náklady)",AI222,"0")</f>
        <v>0</v>
      </c>
      <c r="BD222" s="356" t="str">
        <f t="shared" ref="BD222" si="4477">IF($N222="Out (znižuje náklady)",AJ222,"0")</f>
        <v>0</v>
      </c>
      <c r="BE222" s="356" t="str">
        <f t="shared" ref="BE222" si="4478">IF($N222="Out (znižuje náklady)",AK222,"0")</f>
        <v>0</v>
      </c>
      <c r="BF222" s="356" t="str">
        <f t="shared" ref="BF222" si="4479">IF($N222="Out (znižuje náklady)",AL222,"0")</f>
        <v>0</v>
      </c>
      <c r="BG222" s="356" t="str">
        <f t="shared" ref="BG222" si="4480">IF($N222="Out (znižuje náklady)",AM222,"0")</f>
        <v>0</v>
      </c>
      <c r="BH222" s="356" t="str">
        <f t="shared" ref="BH222" si="4481">IF($N222="Out (znižuje náklady)",AN222,"0")</f>
        <v>0</v>
      </c>
      <c r="BI222" s="502" t="str">
        <f t="shared" ref="BI222" si="4482">IF($N222="Out (znižuje náklady)",AO222,"0")</f>
        <v>0</v>
      </c>
      <c r="BJ222" s="355">
        <f>IF(F222=vstupy!$B$47,0,1)</f>
        <v>1</v>
      </c>
      <c r="BK222" s="358">
        <f t="shared" ref="BK222" si="4483">$BJ222*AP222</f>
        <v>0</v>
      </c>
      <c r="BL222" s="356">
        <f t="shared" ref="BL222" si="4484">$BJ222*AQ222</f>
        <v>0</v>
      </c>
      <c r="BM222" s="356">
        <f t="shared" ref="BM222" si="4485">$BJ222*AR222</f>
        <v>0</v>
      </c>
      <c r="BN222" s="356">
        <f t="shared" ref="BN222" si="4486">$BJ222*AS222</f>
        <v>0</v>
      </c>
      <c r="BO222" s="356">
        <f t="shared" ref="BO222" si="4487">$BJ222*AT222</f>
        <v>0</v>
      </c>
      <c r="BP222" s="356">
        <f t="shared" ref="BP222" si="4488">$BJ222*AU222</f>
        <v>0</v>
      </c>
      <c r="BQ222" s="356">
        <f t="shared" ref="BQ222" si="4489">$BJ222*AV222</f>
        <v>0</v>
      </c>
      <c r="BR222" s="356">
        <f t="shared" ref="BR222" si="4490">$BJ222*AW222</f>
        <v>0</v>
      </c>
      <c r="BS222" s="356">
        <f t="shared" ref="BS222" si="4491">$BJ222*AX222</f>
        <v>0</v>
      </c>
      <c r="BT222" s="357">
        <f t="shared" ref="BT222" si="4492">$BJ222*AY222</f>
        <v>0</v>
      </c>
      <c r="BU222" s="358">
        <f t="shared" ref="BU222" si="4493">$BJ222*AZ222</f>
        <v>0</v>
      </c>
      <c r="BV222" s="356">
        <f t="shared" ref="BV222" si="4494">$BJ222*BA222</f>
        <v>0</v>
      </c>
      <c r="BW222" s="356">
        <f t="shared" ref="BW222" si="4495">$BJ222*BB222</f>
        <v>0</v>
      </c>
      <c r="BX222" s="356">
        <f t="shared" ref="BX222" si="4496">$BJ222*BC222</f>
        <v>0</v>
      </c>
      <c r="BY222" s="356">
        <f t="shared" ref="BY222" si="4497">$BJ222*BD222</f>
        <v>0</v>
      </c>
      <c r="BZ222" s="356">
        <f t="shared" ref="BZ222" si="4498">$BJ222*BE222</f>
        <v>0</v>
      </c>
      <c r="CA222" s="356">
        <f t="shared" ref="CA222" si="4499">$BJ222*BF222</f>
        <v>0</v>
      </c>
      <c r="CB222" s="356">
        <f t="shared" ref="CB222" si="4500">$BJ222*BG222</f>
        <v>0</v>
      </c>
      <c r="CC222" s="356">
        <f t="shared" ref="CC222" si="4501">$BJ222*BH222</f>
        <v>0</v>
      </c>
      <c r="CD222" s="357">
        <f t="shared" ref="CD222" si="4502">$BJ222*BI222</f>
        <v>0</v>
      </c>
      <c r="CE222" s="395">
        <f>IF(N222="Nemení sa",1,0)</f>
        <v>0</v>
      </c>
      <c r="CF222" s="358">
        <f>AG222*$CE222</f>
        <v>0</v>
      </c>
      <c r="CG222" s="356">
        <f>AI222*$CE222</f>
        <v>0</v>
      </c>
      <c r="CH222" s="356">
        <f>AK222*$CE222</f>
        <v>0</v>
      </c>
      <c r="CI222" s="356">
        <f>AM222*$CE222</f>
        <v>0</v>
      </c>
      <c r="CJ222" s="357">
        <f>AO222*$CE222</f>
        <v>0</v>
      </c>
      <c r="CK222" s="396">
        <f t="shared" ref="CK222" si="4503">SUM(CF222:CJ224)</f>
        <v>0</v>
      </c>
      <c r="CL222" s="397">
        <f>IF(F222=vstupy!B$42,"1",0)</f>
        <v>0</v>
      </c>
      <c r="CM222" s="358">
        <f t="shared" ref="CM222" si="4504">IF($CL222="1",AP222,0)</f>
        <v>0</v>
      </c>
      <c r="CN222" s="356">
        <f t="shared" ref="CN222" si="4505">IF($CL222="1",AQ222,0)</f>
        <v>0</v>
      </c>
      <c r="CO222" s="356">
        <f t="shared" ref="CO222" si="4506">IF($CL222="1",AR222,0)</f>
        <v>0</v>
      </c>
      <c r="CP222" s="356">
        <f t="shared" ref="CP222" si="4507">IF($CL222="1",AS222,0)</f>
        <v>0</v>
      </c>
      <c r="CQ222" s="356">
        <f t="shared" ref="CQ222" si="4508">IF($CL222="1",AT222,0)</f>
        <v>0</v>
      </c>
      <c r="CR222" s="356">
        <f t="shared" ref="CR222" si="4509">IF($CL222="1",AU222,0)</f>
        <v>0</v>
      </c>
      <c r="CS222" s="356">
        <f t="shared" ref="CS222" si="4510">IF($CL222="1",AV222,0)</f>
        <v>0</v>
      </c>
      <c r="CT222" s="356">
        <f t="shared" ref="CT222" si="4511">IF($CL222="1",AW222,0)</f>
        <v>0</v>
      </c>
      <c r="CU222" s="356">
        <f t="shared" ref="CU222" si="4512">IF($CL222="1",AX222,0)</f>
        <v>0</v>
      </c>
      <c r="CV222" s="357">
        <f t="shared" ref="CV222" si="4513">IF($CL222="1",AY222,0)</f>
        <v>0</v>
      </c>
      <c r="CW222" s="355">
        <f>CP222+CT222+CV222</f>
        <v>0</v>
      </c>
      <c r="CX222" s="355">
        <f t="shared" ref="CX222" si="4514">CN222+CR222</f>
        <v>0</v>
      </c>
      <c r="CY222" s="358">
        <f t="shared" ref="CY222" si="4515">IF($CL222="1",AZ222,0)</f>
        <v>0</v>
      </c>
      <c r="CZ222" s="356">
        <f t="shared" ref="CZ222" si="4516">IF($CL222="1",BA222,0)</f>
        <v>0</v>
      </c>
      <c r="DA222" s="356">
        <f t="shared" ref="DA222" si="4517">IF($CL222="1",BB222,0)</f>
        <v>0</v>
      </c>
      <c r="DB222" s="356">
        <f t="shared" ref="DB222" si="4518">IF($CL222="1",BC222,0)</f>
        <v>0</v>
      </c>
      <c r="DC222" s="356">
        <f t="shared" ref="DC222" si="4519">IF($CL222="1",BD222,0)</f>
        <v>0</v>
      </c>
      <c r="DD222" s="356">
        <f t="shared" ref="DD222" si="4520">IF($CL222="1",BE222,0)</f>
        <v>0</v>
      </c>
      <c r="DE222" s="356">
        <f t="shared" ref="DE222" si="4521">IF($CL222="1",BF222,0)</f>
        <v>0</v>
      </c>
      <c r="DF222" s="356">
        <f t="shared" ref="DF222" si="4522">IF($CL222="1",BG222,0)</f>
        <v>0</v>
      </c>
      <c r="DG222" s="356">
        <f t="shared" ref="DG222" si="4523">IF($CL222="1",BH222,0)</f>
        <v>0</v>
      </c>
      <c r="DH222" s="357">
        <f t="shared" ref="DH222" si="4524">IF($CL222="1",BI222,0)</f>
        <v>0</v>
      </c>
      <c r="DI222" s="352">
        <f>DB222+DF222+DH222</f>
        <v>0</v>
      </c>
      <c r="DJ222" s="352">
        <f t="shared" ref="DJ222" si="4525">CZ222+DD222</f>
        <v>0</v>
      </c>
      <c r="DK222" s="393">
        <f>IF(CE222=0,1,0)</f>
        <v>1</v>
      </c>
      <c r="DL222" s="393">
        <f>IFERROR(IF($AF222="N",AH222+AJ222+AL222+AN222,AF222+AH222+AJ222+AL222+AN222),0)*$DK222</f>
        <v>0</v>
      </c>
      <c r="DM222" s="393">
        <f>(AG222+AI222+AK222+AM222+AO222)*$DK222</f>
        <v>0</v>
      </c>
      <c r="DN222" s="393">
        <f>AS222+AW222+AY222-CW222</f>
        <v>0</v>
      </c>
      <c r="DO222" s="393">
        <f>BC222+BG222+BI222-DI222</f>
        <v>0</v>
      </c>
      <c r="DP222" s="393">
        <f>DN222+DO222</f>
        <v>0</v>
      </c>
      <c r="DQ222" s="392" t="str">
        <f>IF(OR(F222=vstupy!B$40,F222=vstupy!B$41,F222=vstupy!B$42,),"0","1")</f>
        <v>0</v>
      </c>
      <c r="DR222" s="358">
        <f>IF($DQ222="1",AQ222,"0")+CF222</f>
        <v>0</v>
      </c>
      <c r="DS222" s="356">
        <f>IF($DQ222="1",AS222,"0")+CG222</f>
        <v>0</v>
      </c>
      <c r="DT222" s="356">
        <f>IF($DQ222="1",AU222,"0")+CH222</f>
        <v>0</v>
      </c>
      <c r="DU222" s="356">
        <f>IF($DQ222="1",AW222,"0")+CI222</f>
        <v>0</v>
      </c>
      <c r="DV222" s="357">
        <f>IF($DQ222="1",AY222,"0")+CJ222</f>
        <v>0</v>
      </c>
      <c r="DW222" s="423">
        <f t="shared" ref="DW222" si="4526">SUM(DR222:DV224)</f>
        <v>0</v>
      </c>
      <c r="DX222" s="358" t="str">
        <f t="shared" ref="DX222" si="4527">IF($DQ222="1",BA222,"0")</f>
        <v>0</v>
      </c>
      <c r="DY222" s="356" t="str">
        <f t="shared" ref="DY222" si="4528">IF($DQ222="1",BC222,"0")</f>
        <v>0</v>
      </c>
      <c r="DZ222" s="356" t="str">
        <f t="shared" ref="DZ222" si="4529">IF($DQ222="1",BE222,"0")</f>
        <v>0</v>
      </c>
      <c r="EA222" s="356" t="str">
        <f>IF($DQ222="1",BG222,"0")</f>
        <v>0</v>
      </c>
      <c r="EB222" s="357" t="str">
        <f>IF($DQ222="1",BI222,"0")</f>
        <v>0</v>
      </c>
      <c r="EC222" s="423">
        <f t="shared" ref="EC222" si="4530">SUM(DX222:EB224)</f>
        <v>0</v>
      </c>
      <c r="ED222" s="424">
        <f>EC222+DW222</f>
        <v>0</v>
      </c>
    </row>
    <row r="223" spans="2:134" ht="12.6" customHeight="1" x14ac:dyDescent="0.25">
      <c r="B223" s="432"/>
      <c r="C223" s="429"/>
      <c r="D223" s="429"/>
      <c r="E223" s="429"/>
      <c r="F223" s="446"/>
      <c r="G223" s="450"/>
      <c r="H223" s="463"/>
      <c r="I223" s="463"/>
      <c r="J223" s="495"/>
      <c r="K223" s="446"/>
      <c r="L223" s="414"/>
      <c r="M223" s="455"/>
      <c r="N223" s="414"/>
      <c r="O223" s="414"/>
      <c r="P223" s="414"/>
      <c r="Q223" s="390"/>
      <c r="R223" s="385"/>
      <c r="S223" s="414"/>
      <c r="T223" s="415"/>
      <c r="U223" s="390"/>
      <c r="V223" s="385"/>
      <c r="W223" s="414"/>
      <c r="X223" s="292" t="s">
        <v>157</v>
      </c>
      <c r="Y223" s="293" t="s">
        <v>152</v>
      </c>
      <c r="Z223" s="294">
        <f>VLOOKUP($X223,vstupy!$B$18:$F$31,MATCH($Y223,vstupy!$B$17:$F$17,0),0)</f>
        <v>0</v>
      </c>
      <c r="AA223" s="295" t="s">
        <v>158</v>
      </c>
      <c r="AB223" s="294">
        <f>VLOOKUP($AA223,vstupy!$B$34:$C$36,2,FALSE)</f>
        <v>0</v>
      </c>
      <c r="AC223" s="294">
        <f t="shared" si="3919"/>
        <v>0</v>
      </c>
      <c r="AD223" s="441"/>
      <c r="AE223" s="435"/>
      <c r="AF223" s="358"/>
      <c r="AG223" s="382"/>
      <c r="AH223" s="382"/>
      <c r="AI223" s="382"/>
      <c r="AJ223" s="382"/>
      <c r="AK223" s="382"/>
      <c r="AL223" s="382"/>
      <c r="AM223" s="389"/>
      <c r="AN223" s="382"/>
      <c r="AO223" s="384"/>
      <c r="AP223" s="358"/>
      <c r="AQ223" s="356"/>
      <c r="AR223" s="356"/>
      <c r="AS223" s="356"/>
      <c r="AT223" s="356"/>
      <c r="AU223" s="356"/>
      <c r="AV223" s="356"/>
      <c r="AW223" s="356"/>
      <c r="AX223" s="356"/>
      <c r="AY223" s="356"/>
      <c r="AZ223" s="356"/>
      <c r="BA223" s="356"/>
      <c r="BB223" s="356"/>
      <c r="BC223" s="356"/>
      <c r="BD223" s="356"/>
      <c r="BE223" s="356"/>
      <c r="BF223" s="356"/>
      <c r="BG223" s="356"/>
      <c r="BH223" s="356"/>
      <c r="BI223" s="502"/>
      <c r="BJ223" s="355"/>
      <c r="BK223" s="358"/>
      <c r="BL223" s="356"/>
      <c r="BM223" s="356"/>
      <c r="BN223" s="356"/>
      <c r="BO223" s="356"/>
      <c r="BP223" s="356"/>
      <c r="BQ223" s="356"/>
      <c r="BR223" s="356"/>
      <c r="BS223" s="356"/>
      <c r="BT223" s="357"/>
      <c r="BU223" s="358"/>
      <c r="BV223" s="356"/>
      <c r="BW223" s="356"/>
      <c r="BX223" s="356"/>
      <c r="BY223" s="356"/>
      <c r="BZ223" s="356"/>
      <c r="CA223" s="356"/>
      <c r="CB223" s="356"/>
      <c r="CC223" s="356"/>
      <c r="CD223" s="357"/>
      <c r="CE223" s="395"/>
      <c r="CF223" s="358"/>
      <c r="CG223" s="356"/>
      <c r="CH223" s="356"/>
      <c r="CI223" s="356"/>
      <c r="CJ223" s="357"/>
      <c r="CK223" s="396"/>
      <c r="CL223" s="398"/>
      <c r="CM223" s="358"/>
      <c r="CN223" s="356"/>
      <c r="CO223" s="356"/>
      <c r="CP223" s="356"/>
      <c r="CQ223" s="356"/>
      <c r="CR223" s="356"/>
      <c r="CS223" s="356"/>
      <c r="CT223" s="356"/>
      <c r="CU223" s="356"/>
      <c r="CV223" s="357"/>
      <c r="CW223" s="355"/>
      <c r="CX223" s="355"/>
      <c r="CY223" s="358"/>
      <c r="CZ223" s="356"/>
      <c r="DA223" s="356"/>
      <c r="DB223" s="356"/>
      <c r="DC223" s="356"/>
      <c r="DD223" s="356"/>
      <c r="DE223" s="356"/>
      <c r="DF223" s="356"/>
      <c r="DG223" s="356"/>
      <c r="DH223" s="357"/>
      <c r="DI223" s="352"/>
      <c r="DJ223" s="352"/>
      <c r="DK223" s="393"/>
      <c r="DL223" s="393"/>
      <c r="DM223" s="393"/>
      <c r="DN223" s="393"/>
      <c r="DO223" s="393"/>
      <c r="DP223" s="393"/>
      <c r="DQ223" s="392"/>
      <c r="DR223" s="358"/>
      <c r="DS223" s="356"/>
      <c r="DT223" s="356"/>
      <c r="DU223" s="356"/>
      <c r="DV223" s="357"/>
      <c r="DW223" s="423"/>
      <c r="DX223" s="358"/>
      <c r="DY223" s="356"/>
      <c r="DZ223" s="356"/>
      <c r="EA223" s="356"/>
      <c r="EB223" s="357"/>
      <c r="EC223" s="423"/>
      <c r="ED223" s="424"/>
    </row>
    <row r="224" spans="2:134" ht="12.6" customHeight="1" x14ac:dyDescent="0.25">
      <c r="B224" s="432"/>
      <c r="C224" s="429"/>
      <c r="D224" s="429"/>
      <c r="E224" s="429"/>
      <c r="F224" s="447"/>
      <c r="G224" s="450"/>
      <c r="H224" s="464"/>
      <c r="I224" s="464"/>
      <c r="J224" s="496"/>
      <c r="K224" s="447"/>
      <c r="L224" s="414"/>
      <c r="M224" s="455"/>
      <c r="N224" s="414"/>
      <c r="O224" s="414"/>
      <c r="P224" s="414"/>
      <c r="Q224" s="390"/>
      <c r="R224" s="385"/>
      <c r="S224" s="414"/>
      <c r="T224" s="415"/>
      <c r="U224" s="390"/>
      <c r="V224" s="385"/>
      <c r="W224" s="414"/>
      <c r="X224" s="292" t="s">
        <v>157</v>
      </c>
      <c r="Y224" s="293" t="s">
        <v>152</v>
      </c>
      <c r="Z224" s="294">
        <f>VLOOKUP($X224,vstupy!$B$18:$F$31,MATCH($Y224,vstupy!$B$17:$F$17,0),0)</f>
        <v>0</v>
      </c>
      <c r="AA224" s="295" t="s">
        <v>158</v>
      </c>
      <c r="AB224" s="294">
        <f>VLOOKUP($AA224,vstupy!$B$34:$C$36,2,FALSE)</f>
        <v>0</v>
      </c>
      <c r="AC224" s="294">
        <f t="shared" si="3919"/>
        <v>0</v>
      </c>
      <c r="AD224" s="442"/>
      <c r="AE224" s="436"/>
      <c r="AF224" s="358"/>
      <c r="AG224" s="382"/>
      <c r="AH224" s="382"/>
      <c r="AI224" s="382"/>
      <c r="AJ224" s="382"/>
      <c r="AK224" s="382"/>
      <c r="AL224" s="382"/>
      <c r="AM224" s="381"/>
      <c r="AN224" s="382"/>
      <c r="AO224" s="384"/>
      <c r="AP224" s="358"/>
      <c r="AQ224" s="356"/>
      <c r="AR224" s="356"/>
      <c r="AS224" s="356"/>
      <c r="AT224" s="356"/>
      <c r="AU224" s="356"/>
      <c r="AV224" s="356"/>
      <c r="AW224" s="356"/>
      <c r="AX224" s="356"/>
      <c r="AY224" s="356"/>
      <c r="AZ224" s="356"/>
      <c r="BA224" s="356"/>
      <c r="BB224" s="356"/>
      <c r="BC224" s="356"/>
      <c r="BD224" s="356"/>
      <c r="BE224" s="356"/>
      <c r="BF224" s="356"/>
      <c r="BG224" s="356"/>
      <c r="BH224" s="356"/>
      <c r="BI224" s="502"/>
      <c r="BJ224" s="355"/>
      <c r="BK224" s="358"/>
      <c r="BL224" s="356"/>
      <c r="BM224" s="356"/>
      <c r="BN224" s="356"/>
      <c r="BO224" s="356"/>
      <c r="BP224" s="356"/>
      <c r="BQ224" s="356"/>
      <c r="BR224" s="356"/>
      <c r="BS224" s="356"/>
      <c r="BT224" s="357"/>
      <c r="BU224" s="358"/>
      <c r="BV224" s="356"/>
      <c r="BW224" s="356"/>
      <c r="BX224" s="356"/>
      <c r="BY224" s="356"/>
      <c r="BZ224" s="356"/>
      <c r="CA224" s="356"/>
      <c r="CB224" s="356"/>
      <c r="CC224" s="356"/>
      <c r="CD224" s="357"/>
      <c r="CE224" s="395"/>
      <c r="CF224" s="358"/>
      <c r="CG224" s="356"/>
      <c r="CH224" s="356"/>
      <c r="CI224" s="356"/>
      <c r="CJ224" s="357"/>
      <c r="CK224" s="396"/>
      <c r="CL224" s="399"/>
      <c r="CM224" s="358"/>
      <c r="CN224" s="356"/>
      <c r="CO224" s="356"/>
      <c r="CP224" s="356"/>
      <c r="CQ224" s="356"/>
      <c r="CR224" s="356"/>
      <c r="CS224" s="356"/>
      <c r="CT224" s="356"/>
      <c r="CU224" s="356"/>
      <c r="CV224" s="357"/>
      <c r="CW224" s="355"/>
      <c r="CX224" s="355"/>
      <c r="CY224" s="358"/>
      <c r="CZ224" s="356"/>
      <c r="DA224" s="356"/>
      <c r="DB224" s="356"/>
      <c r="DC224" s="356"/>
      <c r="DD224" s="356"/>
      <c r="DE224" s="356"/>
      <c r="DF224" s="356"/>
      <c r="DG224" s="356"/>
      <c r="DH224" s="357"/>
      <c r="DI224" s="352"/>
      <c r="DJ224" s="352"/>
      <c r="DK224" s="393"/>
      <c r="DL224" s="393"/>
      <c r="DM224" s="393"/>
      <c r="DN224" s="393"/>
      <c r="DO224" s="393"/>
      <c r="DP224" s="393"/>
      <c r="DQ224" s="392"/>
      <c r="DR224" s="358"/>
      <c r="DS224" s="356"/>
      <c r="DT224" s="356"/>
      <c r="DU224" s="356"/>
      <c r="DV224" s="357"/>
      <c r="DW224" s="423"/>
      <c r="DX224" s="358"/>
      <c r="DY224" s="356"/>
      <c r="DZ224" s="356"/>
      <c r="EA224" s="356"/>
      <c r="EB224" s="357"/>
      <c r="EC224" s="423"/>
      <c r="ED224" s="424"/>
    </row>
    <row r="225" spans="2:134" ht="12.6" customHeight="1" x14ac:dyDescent="0.25">
      <c r="B225" s="433">
        <f t="shared" ref="B225" si="4531">B222+1</f>
        <v>73</v>
      </c>
      <c r="C225" s="428"/>
      <c r="D225" s="428"/>
      <c r="E225" s="428"/>
      <c r="F225" s="457" t="s">
        <v>212</v>
      </c>
      <c r="G225" s="449"/>
      <c r="H225" s="474" t="str">
        <f t="shared" ref="H225" si="4532">IF($F225="3e)  Skoršia transpozícia  - zavedenie transpozície pred termínom ktorý určuje smernica EÚ. "," ","")</f>
        <v/>
      </c>
      <c r="I225" s="474" t="str">
        <f t="shared" ref="I225" si="4533">IF($F225="3e)  Skoršia transpozícia  - zavedenie transpozície pred termínom ktorý určuje smernica EÚ. ",$H225,"NA")</f>
        <v>NA</v>
      </c>
      <c r="J225" s="491">
        <f>IF(I225&gt;12,1,I225/12)</f>
        <v>1</v>
      </c>
      <c r="K225" s="457"/>
      <c r="L225" s="413"/>
      <c r="M225" s="456">
        <f>IF(L225="N",0,L225)</f>
        <v>0</v>
      </c>
      <c r="N225" s="413" t="s">
        <v>212</v>
      </c>
      <c r="O225" s="413"/>
      <c r="P225" s="413"/>
      <c r="Q225" s="391" t="s">
        <v>36</v>
      </c>
      <c r="R225" s="386">
        <f>VLOOKUP(Q225,vstupy!$B$3:$C$15,2,FALSE)</f>
        <v>0</v>
      </c>
      <c r="S225" s="413"/>
      <c r="T225" s="416"/>
      <c r="U225" s="391" t="s">
        <v>36</v>
      </c>
      <c r="V225" s="386">
        <f>VLOOKUP(U225,vstupy!$B$3:$C$15,2,FALSE)</f>
        <v>0</v>
      </c>
      <c r="W225" s="413"/>
      <c r="X225" s="174" t="s">
        <v>157</v>
      </c>
      <c r="Y225" s="188" t="s">
        <v>152</v>
      </c>
      <c r="Z225" s="185">
        <f>VLOOKUP($X225,vstupy!$B$18:$F$31,MATCH($Y225,vstupy!$B$17:$F$17,0),0)</f>
        <v>0</v>
      </c>
      <c r="AA225" s="121" t="s">
        <v>158</v>
      </c>
      <c r="AB225" s="185">
        <f>VLOOKUP($AA225,vstupy!$B$34:$C$36,2,FALSE)</f>
        <v>0</v>
      </c>
      <c r="AC225" s="185">
        <f t="shared" si="3919"/>
        <v>0</v>
      </c>
      <c r="AD225" s="465" t="s">
        <v>36</v>
      </c>
      <c r="AE225" s="434">
        <f>VLOOKUP(AD225,vstupy!$B$3:$C$15,2,FALSE)</f>
        <v>0</v>
      </c>
      <c r="AF225" s="437" t="str">
        <f>IFERROR(IF(M225=0,"N",O225/L225*J225),0)</f>
        <v>N</v>
      </c>
      <c r="AG225" s="382">
        <f>O225*J225</f>
        <v>0</v>
      </c>
      <c r="AH225" s="394">
        <f t="shared" ref="AH225" si="4534">P225*R225*J225</f>
        <v>0</v>
      </c>
      <c r="AI225" s="381">
        <f t="shared" ref="AI225" si="4535">IFERROR(AH225*M225,0)</f>
        <v>0</v>
      </c>
      <c r="AJ225" s="394" t="str">
        <f t="shared" ref="AJ225" si="4536">IFERROR(IF(M225=0,"N",S225/L225*J225),0)</f>
        <v>N</v>
      </c>
      <c r="AK225" s="382">
        <f t="shared" ref="AK225" si="4537">S225*J225</f>
        <v>0</v>
      </c>
      <c r="AL225" s="382">
        <f>T225*V225*J225</f>
        <v>0</v>
      </c>
      <c r="AM225" s="387">
        <f t="shared" ref="AM225" si="4538">IFERROR(AL225*M225,0)</f>
        <v>0</v>
      </c>
      <c r="AN225" s="381">
        <f t="shared" ref="AN225" si="4539">IF(W225&gt;0,IF(AE225&gt;0,($G$5/160)*(W225/60)*AE225*J225,0),IF(AE225&gt;0,($G$5/160)*((AC225+AC226+AC227)/60)*AE225*J225,0))</f>
        <v>0</v>
      </c>
      <c r="AO225" s="384">
        <f>IFERROR(AN225*M225,0)</f>
        <v>0</v>
      </c>
      <c r="AP225" s="358">
        <f t="shared" ref="AP225" si="4540">IF($N225="In (zvyšuje náklady)",AF225,0)</f>
        <v>0</v>
      </c>
      <c r="AQ225" s="356">
        <f t="shared" ref="AQ225" si="4541">IF($N225="In (zvyšuje náklady)",AG225,0)</f>
        <v>0</v>
      </c>
      <c r="AR225" s="356">
        <f t="shared" ref="AR225" si="4542">IF($N225="In (zvyšuje náklady)",AH225,0)</f>
        <v>0</v>
      </c>
      <c r="AS225" s="356">
        <f t="shared" ref="AS225" si="4543">IF($N225="In (zvyšuje náklady)",AI225,0)</f>
        <v>0</v>
      </c>
      <c r="AT225" s="356">
        <f t="shared" ref="AT225" si="4544">IF($N225="In (zvyšuje náklady)",AJ225,0)</f>
        <v>0</v>
      </c>
      <c r="AU225" s="356">
        <f t="shared" ref="AU225" si="4545">IF($N225="In (zvyšuje náklady)",AK225,0)</f>
        <v>0</v>
      </c>
      <c r="AV225" s="356">
        <f t="shared" ref="AV225" si="4546">IF($N225="In (zvyšuje náklady)",AL225,0)</f>
        <v>0</v>
      </c>
      <c r="AW225" s="356">
        <f t="shared" ref="AW225" si="4547">IF($N225="In (zvyšuje náklady)",AM225,0)</f>
        <v>0</v>
      </c>
      <c r="AX225" s="356">
        <f t="shared" ref="AX225" si="4548">IF($N225="In (zvyšuje náklady)",AN225,0)</f>
        <v>0</v>
      </c>
      <c r="AY225" s="356">
        <f t="shared" ref="AY225" si="4549">IF($N225="In (zvyšuje náklady)",AO225,0)</f>
        <v>0</v>
      </c>
      <c r="AZ225" s="356" t="str">
        <f t="shared" ref="AZ225" si="4550">IF($N225="Out (znižuje náklady)",AF225,"0")</f>
        <v>0</v>
      </c>
      <c r="BA225" s="356" t="str">
        <f t="shared" ref="BA225" si="4551">IF($N225="Out (znižuje náklady)",AG225,"0")</f>
        <v>0</v>
      </c>
      <c r="BB225" s="356" t="str">
        <f t="shared" ref="BB225" si="4552">IF($N225="Out (znižuje náklady)",AH225,"0")</f>
        <v>0</v>
      </c>
      <c r="BC225" s="356" t="str">
        <f t="shared" ref="BC225" si="4553">IF($N225="Out (znižuje náklady)",AI225,"0")</f>
        <v>0</v>
      </c>
      <c r="BD225" s="356" t="str">
        <f t="shared" ref="BD225" si="4554">IF($N225="Out (znižuje náklady)",AJ225,"0")</f>
        <v>0</v>
      </c>
      <c r="BE225" s="356" t="str">
        <f t="shared" ref="BE225" si="4555">IF($N225="Out (znižuje náklady)",AK225,"0")</f>
        <v>0</v>
      </c>
      <c r="BF225" s="356" t="str">
        <f t="shared" ref="BF225" si="4556">IF($N225="Out (znižuje náklady)",AL225,"0")</f>
        <v>0</v>
      </c>
      <c r="BG225" s="356" t="str">
        <f t="shared" ref="BG225" si="4557">IF($N225="Out (znižuje náklady)",AM225,"0")</f>
        <v>0</v>
      </c>
      <c r="BH225" s="356" t="str">
        <f t="shared" ref="BH225" si="4558">IF($N225="Out (znižuje náklady)",AN225,"0")</f>
        <v>0</v>
      </c>
      <c r="BI225" s="502" t="str">
        <f t="shared" ref="BI225" si="4559">IF($N225="Out (znižuje náklady)",AO225,"0")</f>
        <v>0</v>
      </c>
      <c r="BJ225" s="355">
        <f>IF(F225=vstupy!$B$47,0,1)</f>
        <v>1</v>
      </c>
      <c r="BK225" s="358">
        <f t="shared" ref="BK225" si="4560">$BJ225*AP225</f>
        <v>0</v>
      </c>
      <c r="BL225" s="356">
        <f t="shared" ref="BL225" si="4561">$BJ225*AQ225</f>
        <v>0</v>
      </c>
      <c r="BM225" s="356">
        <f t="shared" ref="BM225" si="4562">$BJ225*AR225</f>
        <v>0</v>
      </c>
      <c r="BN225" s="356">
        <f t="shared" ref="BN225" si="4563">$BJ225*AS225</f>
        <v>0</v>
      </c>
      <c r="BO225" s="356">
        <f t="shared" ref="BO225" si="4564">$BJ225*AT225</f>
        <v>0</v>
      </c>
      <c r="BP225" s="356">
        <f t="shared" ref="BP225" si="4565">$BJ225*AU225</f>
        <v>0</v>
      </c>
      <c r="BQ225" s="356">
        <f t="shared" ref="BQ225" si="4566">$BJ225*AV225</f>
        <v>0</v>
      </c>
      <c r="BR225" s="356">
        <f t="shared" ref="BR225" si="4567">$BJ225*AW225</f>
        <v>0</v>
      </c>
      <c r="BS225" s="356">
        <f t="shared" ref="BS225" si="4568">$BJ225*AX225</f>
        <v>0</v>
      </c>
      <c r="BT225" s="357">
        <f t="shared" ref="BT225" si="4569">$BJ225*AY225</f>
        <v>0</v>
      </c>
      <c r="BU225" s="358">
        <f t="shared" ref="BU225" si="4570">$BJ225*AZ225</f>
        <v>0</v>
      </c>
      <c r="BV225" s="356">
        <f t="shared" ref="BV225" si="4571">$BJ225*BA225</f>
        <v>0</v>
      </c>
      <c r="BW225" s="356">
        <f t="shared" ref="BW225" si="4572">$BJ225*BB225</f>
        <v>0</v>
      </c>
      <c r="BX225" s="356">
        <f t="shared" ref="BX225" si="4573">$BJ225*BC225</f>
        <v>0</v>
      </c>
      <c r="BY225" s="356">
        <f t="shared" ref="BY225" si="4574">$BJ225*BD225</f>
        <v>0</v>
      </c>
      <c r="BZ225" s="356">
        <f t="shared" ref="BZ225" si="4575">$BJ225*BE225</f>
        <v>0</v>
      </c>
      <c r="CA225" s="356">
        <f t="shared" ref="CA225" si="4576">$BJ225*BF225</f>
        <v>0</v>
      </c>
      <c r="CB225" s="356">
        <f t="shared" ref="CB225" si="4577">$BJ225*BG225</f>
        <v>0</v>
      </c>
      <c r="CC225" s="356">
        <f t="shared" ref="CC225" si="4578">$BJ225*BH225</f>
        <v>0</v>
      </c>
      <c r="CD225" s="357">
        <f t="shared" ref="CD225" si="4579">$BJ225*BI225</f>
        <v>0</v>
      </c>
      <c r="CE225" s="395">
        <f>IF(N225="Nemení sa",1,0)</f>
        <v>0</v>
      </c>
      <c r="CF225" s="358">
        <f>AG225*$CE225</f>
        <v>0</v>
      </c>
      <c r="CG225" s="356">
        <f>AI225*$CE225</f>
        <v>0</v>
      </c>
      <c r="CH225" s="356">
        <f>AK225*$CE225</f>
        <v>0</v>
      </c>
      <c r="CI225" s="356">
        <f>AM225*$CE225</f>
        <v>0</v>
      </c>
      <c r="CJ225" s="357">
        <f>AO225*$CE225</f>
        <v>0</v>
      </c>
      <c r="CK225" s="396">
        <f t="shared" ref="CK225" si="4580">SUM(CF225:CJ227)</f>
        <v>0</v>
      </c>
      <c r="CL225" s="397">
        <f>IF(F225=vstupy!B$42,"1",0)</f>
        <v>0</v>
      </c>
      <c r="CM225" s="358">
        <f t="shared" ref="CM225" si="4581">IF($CL225="1",AP225,0)</f>
        <v>0</v>
      </c>
      <c r="CN225" s="356">
        <f t="shared" ref="CN225" si="4582">IF($CL225="1",AQ225,0)</f>
        <v>0</v>
      </c>
      <c r="CO225" s="356">
        <f t="shared" ref="CO225" si="4583">IF($CL225="1",AR225,0)</f>
        <v>0</v>
      </c>
      <c r="CP225" s="356">
        <f t="shared" ref="CP225" si="4584">IF($CL225="1",AS225,0)</f>
        <v>0</v>
      </c>
      <c r="CQ225" s="356">
        <f t="shared" ref="CQ225" si="4585">IF($CL225="1",AT225,0)</f>
        <v>0</v>
      </c>
      <c r="CR225" s="356">
        <f t="shared" ref="CR225" si="4586">IF($CL225="1",AU225,0)</f>
        <v>0</v>
      </c>
      <c r="CS225" s="356">
        <f t="shared" ref="CS225" si="4587">IF($CL225="1",AV225,0)</f>
        <v>0</v>
      </c>
      <c r="CT225" s="356">
        <f t="shared" ref="CT225" si="4588">IF($CL225="1",AW225,0)</f>
        <v>0</v>
      </c>
      <c r="CU225" s="356">
        <f t="shared" ref="CU225" si="4589">IF($CL225="1",AX225,0)</f>
        <v>0</v>
      </c>
      <c r="CV225" s="357">
        <f t="shared" ref="CV225" si="4590">IF($CL225="1",AY225,0)</f>
        <v>0</v>
      </c>
      <c r="CW225" s="355">
        <f>CP225+CT225+CV225</f>
        <v>0</v>
      </c>
      <c r="CX225" s="355">
        <f t="shared" ref="CX225" si="4591">CN225+CR225</f>
        <v>0</v>
      </c>
      <c r="CY225" s="358">
        <f t="shared" ref="CY225" si="4592">IF($CL225="1",AZ225,0)</f>
        <v>0</v>
      </c>
      <c r="CZ225" s="356">
        <f t="shared" ref="CZ225" si="4593">IF($CL225="1",BA225,0)</f>
        <v>0</v>
      </c>
      <c r="DA225" s="356">
        <f t="shared" ref="DA225" si="4594">IF($CL225="1",BB225,0)</f>
        <v>0</v>
      </c>
      <c r="DB225" s="356">
        <f t="shared" ref="DB225" si="4595">IF($CL225="1",BC225,0)</f>
        <v>0</v>
      </c>
      <c r="DC225" s="356">
        <f t="shared" ref="DC225" si="4596">IF($CL225="1",BD225,0)</f>
        <v>0</v>
      </c>
      <c r="DD225" s="356">
        <f t="shared" ref="DD225" si="4597">IF($CL225="1",BE225,0)</f>
        <v>0</v>
      </c>
      <c r="DE225" s="356">
        <f t="shared" ref="DE225" si="4598">IF($CL225="1",BF225,0)</f>
        <v>0</v>
      </c>
      <c r="DF225" s="356">
        <f t="shared" ref="DF225" si="4599">IF($CL225="1",BG225,0)</f>
        <v>0</v>
      </c>
      <c r="DG225" s="356">
        <f t="shared" ref="DG225" si="4600">IF($CL225="1",BH225,0)</f>
        <v>0</v>
      </c>
      <c r="DH225" s="357">
        <f t="shared" ref="DH225" si="4601">IF($CL225="1",BI225,0)</f>
        <v>0</v>
      </c>
      <c r="DI225" s="352">
        <f>DB225+DF225+DH225</f>
        <v>0</v>
      </c>
      <c r="DJ225" s="352">
        <f t="shared" ref="DJ225" si="4602">CZ225+DD225</f>
        <v>0</v>
      </c>
      <c r="DK225" s="393">
        <f>IF(CE225=0,1,0)</f>
        <v>1</v>
      </c>
      <c r="DL225" s="393">
        <f>IFERROR(IF($AF225="N",AH225+AJ225+AL225+AN225,AF225+AH225+AJ225+AL225+AN225),0)*$DK225</f>
        <v>0</v>
      </c>
      <c r="DM225" s="393">
        <f>(AG225+AI225+AK225+AM225+AO225)*$DK225</f>
        <v>0</v>
      </c>
      <c r="DN225" s="393">
        <f>AS225+AW225+AY225-CW225</f>
        <v>0</v>
      </c>
      <c r="DO225" s="393">
        <f>BC225+BG225+BI225-DI225</f>
        <v>0</v>
      </c>
      <c r="DP225" s="393">
        <f>DN225+DO225</f>
        <v>0</v>
      </c>
      <c r="DQ225" s="392" t="str">
        <f>IF(OR(F225=vstupy!B$40,F225=vstupy!B$41,F225=vstupy!B$42,),"0","1")</f>
        <v>0</v>
      </c>
      <c r="DR225" s="358">
        <f>IF($DQ225="1",AQ225,"0")+CF225</f>
        <v>0</v>
      </c>
      <c r="DS225" s="356">
        <f>IF($DQ225="1",AS225,"0")+CG225</f>
        <v>0</v>
      </c>
      <c r="DT225" s="356">
        <f>IF($DQ225="1",AU225,"0")+CH225</f>
        <v>0</v>
      </c>
      <c r="DU225" s="356">
        <f>IF($DQ225="1",AW225,"0")+CI225</f>
        <v>0</v>
      </c>
      <c r="DV225" s="357">
        <f>IF($DQ225="1",AY225,"0")+CJ225</f>
        <v>0</v>
      </c>
      <c r="DW225" s="423">
        <f t="shared" ref="DW225" si="4603">SUM(DR225:DV227)</f>
        <v>0</v>
      </c>
      <c r="DX225" s="358" t="str">
        <f t="shared" ref="DX225" si="4604">IF($DQ225="1",BA225,"0")</f>
        <v>0</v>
      </c>
      <c r="DY225" s="356" t="str">
        <f t="shared" ref="DY225" si="4605">IF($DQ225="1",BC225,"0")</f>
        <v>0</v>
      </c>
      <c r="DZ225" s="356" t="str">
        <f t="shared" ref="DZ225" si="4606">IF($DQ225="1",BE225,"0")</f>
        <v>0</v>
      </c>
      <c r="EA225" s="356" t="str">
        <f>IF($DQ225="1",BG225,"0")</f>
        <v>0</v>
      </c>
      <c r="EB225" s="357" t="str">
        <f>IF($DQ225="1",BI225,"0")</f>
        <v>0</v>
      </c>
      <c r="EC225" s="423">
        <f t="shared" ref="EC225" si="4607">SUM(DX225:EB227)</f>
        <v>0</v>
      </c>
      <c r="ED225" s="424">
        <f>EC225+DW225</f>
        <v>0</v>
      </c>
    </row>
    <row r="226" spans="2:134" ht="12.6" customHeight="1" x14ac:dyDescent="0.25">
      <c r="B226" s="433"/>
      <c r="C226" s="428"/>
      <c r="D226" s="428"/>
      <c r="E226" s="428"/>
      <c r="F226" s="458"/>
      <c r="G226" s="449"/>
      <c r="H226" s="475"/>
      <c r="I226" s="475"/>
      <c r="J226" s="492"/>
      <c r="K226" s="458"/>
      <c r="L226" s="413"/>
      <c r="M226" s="456"/>
      <c r="N226" s="413"/>
      <c r="O226" s="413"/>
      <c r="P226" s="413"/>
      <c r="Q226" s="391"/>
      <c r="R226" s="386"/>
      <c r="S226" s="413"/>
      <c r="T226" s="416"/>
      <c r="U226" s="391"/>
      <c r="V226" s="386"/>
      <c r="W226" s="413"/>
      <c r="X226" s="174" t="s">
        <v>157</v>
      </c>
      <c r="Y226" s="188" t="s">
        <v>152</v>
      </c>
      <c r="Z226" s="185">
        <f>VLOOKUP($X226,vstupy!$B$18:$F$31,MATCH($Y226,vstupy!$B$17:$F$17,0),0)</f>
        <v>0</v>
      </c>
      <c r="AA226" s="121" t="s">
        <v>158</v>
      </c>
      <c r="AB226" s="185">
        <f>VLOOKUP($AA226,vstupy!$B$34:$C$36,2,FALSE)</f>
        <v>0</v>
      </c>
      <c r="AC226" s="185">
        <f t="shared" si="3919"/>
        <v>0</v>
      </c>
      <c r="AD226" s="466"/>
      <c r="AE226" s="435"/>
      <c r="AF226" s="358"/>
      <c r="AG226" s="382"/>
      <c r="AH226" s="382"/>
      <c r="AI226" s="382"/>
      <c r="AJ226" s="382"/>
      <c r="AK226" s="382"/>
      <c r="AL226" s="382"/>
      <c r="AM226" s="389"/>
      <c r="AN226" s="382"/>
      <c r="AO226" s="384"/>
      <c r="AP226" s="358"/>
      <c r="AQ226" s="356"/>
      <c r="AR226" s="356"/>
      <c r="AS226" s="356"/>
      <c r="AT226" s="356"/>
      <c r="AU226" s="356"/>
      <c r="AV226" s="356"/>
      <c r="AW226" s="356"/>
      <c r="AX226" s="356"/>
      <c r="AY226" s="356"/>
      <c r="AZ226" s="356"/>
      <c r="BA226" s="356"/>
      <c r="BB226" s="356"/>
      <c r="BC226" s="356"/>
      <c r="BD226" s="356"/>
      <c r="BE226" s="356"/>
      <c r="BF226" s="356"/>
      <c r="BG226" s="356"/>
      <c r="BH226" s="356"/>
      <c r="BI226" s="502"/>
      <c r="BJ226" s="355"/>
      <c r="BK226" s="358"/>
      <c r="BL226" s="356"/>
      <c r="BM226" s="356"/>
      <c r="BN226" s="356"/>
      <c r="BO226" s="356"/>
      <c r="BP226" s="356"/>
      <c r="BQ226" s="356"/>
      <c r="BR226" s="356"/>
      <c r="BS226" s="356"/>
      <c r="BT226" s="357"/>
      <c r="BU226" s="358"/>
      <c r="BV226" s="356"/>
      <c r="BW226" s="356"/>
      <c r="BX226" s="356"/>
      <c r="BY226" s="356"/>
      <c r="BZ226" s="356"/>
      <c r="CA226" s="356"/>
      <c r="CB226" s="356"/>
      <c r="CC226" s="356"/>
      <c r="CD226" s="357"/>
      <c r="CE226" s="395"/>
      <c r="CF226" s="358"/>
      <c r="CG226" s="356"/>
      <c r="CH226" s="356"/>
      <c r="CI226" s="356"/>
      <c r="CJ226" s="357"/>
      <c r="CK226" s="396"/>
      <c r="CL226" s="398"/>
      <c r="CM226" s="358"/>
      <c r="CN226" s="356"/>
      <c r="CO226" s="356"/>
      <c r="CP226" s="356"/>
      <c r="CQ226" s="356"/>
      <c r="CR226" s="356"/>
      <c r="CS226" s="356"/>
      <c r="CT226" s="356"/>
      <c r="CU226" s="356"/>
      <c r="CV226" s="357"/>
      <c r="CW226" s="355"/>
      <c r="CX226" s="355"/>
      <c r="CY226" s="358"/>
      <c r="CZ226" s="356"/>
      <c r="DA226" s="356"/>
      <c r="DB226" s="356"/>
      <c r="DC226" s="356"/>
      <c r="DD226" s="356"/>
      <c r="DE226" s="356"/>
      <c r="DF226" s="356"/>
      <c r="DG226" s="356"/>
      <c r="DH226" s="357"/>
      <c r="DI226" s="352"/>
      <c r="DJ226" s="352"/>
      <c r="DK226" s="393"/>
      <c r="DL226" s="393"/>
      <c r="DM226" s="393"/>
      <c r="DN226" s="393"/>
      <c r="DO226" s="393"/>
      <c r="DP226" s="393"/>
      <c r="DQ226" s="392"/>
      <c r="DR226" s="358"/>
      <c r="DS226" s="356"/>
      <c r="DT226" s="356"/>
      <c r="DU226" s="356"/>
      <c r="DV226" s="357"/>
      <c r="DW226" s="423"/>
      <c r="DX226" s="358"/>
      <c r="DY226" s="356"/>
      <c r="DZ226" s="356"/>
      <c r="EA226" s="356"/>
      <c r="EB226" s="357"/>
      <c r="EC226" s="423"/>
      <c r="ED226" s="424"/>
    </row>
    <row r="227" spans="2:134" ht="12.6" customHeight="1" x14ac:dyDescent="0.25">
      <c r="B227" s="433"/>
      <c r="C227" s="428"/>
      <c r="D227" s="428"/>
      <c r="E227" s="428"/>
      <c r="F227" s="459"/>
      <c r="G227" s="449"/>
      <c r="H227" s="476"/>
      <c r="I227" s="476"/>
      <c r="J227" s="493"/>
      <c r="K227" s="459"/>
      <c r="L227" s="413"/>
      <c r="M227" s="456"/>
      <c r="N227" s="413"/>
      <c r="O227" s="413"/>
      <c r="P227" s="413"/>
      <c r="Q227" s="391"/>
      <c r="R227" s="386"/>
      <c r="S227" s="413"/>
      <c r="T227" s="416"/>
      <c r="U227" s="391"/>
      <c r="V227" s="386"/>
      <c r="W227" s="413"/>
      <c r="X227" s="174" t="s">
        <v>157</v>
      </c>
      <c r="Y227" s="188" t="s">
        <v>152</v>
      </c>
      <c r="Z227" s="185">
        <f>VLOOKUP($X227,vstupy!$B$18:$F$31,MATCH($Y227,vstupy!$B$17:$F$17,0),0)</f>
        <v>0</v>
      </c>
      <c r="AA227" s="121" t="s">
        <v>158</v>
      </c>
      <c r="AB227" s="185">
        <f>VLOOKUP($AA227,vstupy!$B$34:$C$36,2,FALSE)</f>
        <v>0</v>
      </c>
      <c r="AC227" s="185">
        <f t="shared" si="3919"/>
        <v>0</v>
      </c>
      <c r="AD227" s="467"/>
      <c r="AE227" s="436"/>
      <c r="AF227" s="358"/>
      <c r="AG227" s="382"/>
      <c r="AH227" s="382"/>
      <c r="AI227" s="382"/>
      <c r="AJ227" s="382"/>
      <c r="AK227" s="382"/>
      <c r="AL227" s="382"/>
      <c r="AM227" s="381"/>
      <c r="AN227" s="382"/>
      <c r="AO227" s="384"/>
      <c r="AP227" s="358"/>
      <c r="AQ227" s="356"/>
      <c r="AR227" s="356"/>
      <c r="AS227" s="356"/>
      <c r="AT227" s="356"/>
      <c r="AU227" s="356"/>
      <c r="AV227" s="356"/>
      <c r="AW227" s="356"/>
      <c r="AX227" s="356"/>
      <c r="AY227" s="356"/>
      <c r="AZ227" s="356"/>
      <c r="BA227" s="356"/>
      <c r="BB227" s="356"/>
      <c r="BC227" s="356"/>
      <c r="BD227" s="356"/>
      <c r="BE227" s="356"/>
      <c r="BF227" s="356"/>
      <c r="BG227" s="356"/>
      <c r="BH227" s="356"/>
      <c r="BI227" s="502"/>
      <c r="BJ227" s="355"/>
      <c r="BK227" s="358"/>
      <c r="BL227" s="356"/>
      <c r="BM227" s="356"/>
      <c r="BN227" s="356"/>
      <c r="BO227" s="356"/>
      <c r="BP227" s="356"/>
      <c r="BQ227" s="356"/>
      <c r="BR227" s="356"/>
      <c r="BS227" s="356"/>
      <c r="BT227" s="357"/>
      <c r="BU227" s="358"/>
      <c r="BV227" s="356"/>
      <c r="BW227" s="356"/>
      <c r="BX227" s="356"/>
      <c r="BY227" s="356"/>
      <c r="BZ227" s="356"/>
      <c r="CA227" s="356"/>
      <c r="CB227" s="356"/>
      <c r="CC227" s="356"/>
      <c r="CD227" s="357"/>
      <c r="CE227" s="395"/>
      <c r="CF227" s="358"/>
      <c r="CG227" s="356"/>
      <c r="CH227" s="356"/>
      <c r="CI227" s="356"/>
      <c r="CJ227" s="357"/>
      <c r="CK227" s="396"/>
      <c r="CL227" s="399"/>
      <c r="CM227" s="358"/>
      <c r="CN227" s="356"/>
      <c r="CO227" s="356"/>
      <c r="CP227" s="356"/>
      <c r="CQ227" s="356"/>
      <c r="CR227" s="356"/>
      <c r="CS227" s="356"/>
      <c r="CT227" s="356"/>
      <c r="CU227" s="356"/>
      <c r="CV227" s="357"/>
      <c r="CW227" s="355"/>
      <c r="CX227" s="355"/>
      <c r="CY227" s="358"/>
      <c r="CZ227" s="356"/>
      <c r="DA227" s="356"/>
      <c r="DB227" s="356"/>
      <c r="DC227" s="356"/>
      <c r="DD227" s="356"/>
      <c r="DE227" s="356"/>
      <c r="DF227" s="356"/>
      <c r="DG227" s="356"/>
      <c r="DH227" s="357"/>
      <c r="DI227" s="352"/>
      <c r="DJ227" s="352"/>
      <c r="DK227" s="393"/>
      <c r="DL227" s="393"/>
      <c r="DM227" s="393"/>
      <c r="DN227" s="393"/>
      <c r="DO227" s="393"/>
      <c r="DP227" s="393"/>
      <c r="DQ227" s="392"/>
      <c r="DR227" s="358"/>
      <c r="DS227" s="356"/>
      <c r="DT227" s="356"/>
      <c r="DU227" s="356"/>
      <c r="DV227" s="357"/>
      <c r="DW227" s="423"/>
      <c r="DX227" s="358"/>
      <c r="DY227" s="356"/>
      <c r="DZ227" s="356"/>
      <c r="EA227" s="356"/>
      <c r="EB227" s="357"/>
      <c r="EC227" s="423"/>
      <c r="ED227" s="424"/>
    </row>
    <row r="228" spans="2:134" ht="12.6" customHeight="1" x14ac:dyDescent="0.25">
      <c r="B228" s="432">
        <f t="shared" ref="B228" si="4608">B225+1</f>
        <v>74</v>
      </c>
      <c r="C228" s="429"/>
      <c r="D228" s="429"/>
      <c r="E228" s="429"/>
      <c r="F228" s="445" t="s">
        <v>212</v>
      </c>
      <c r="G228" s="450"/>
      <c r="H228" s="462" t="str">
        <f t="shared" ref="H228" si="4609">IF($F228="3e)  Skoršia transpozícia  - zavedenie transpozície pred termínom ktorý určuje smernica EÚ. "," ","")</f>
        <v/>
      </c>
      <c r="I228" s="462" t="str">
        <f t="shared" ref="I228" si="4610">IF($F228="3e)  Skoršia transpozícia  - zavedenie transpozície pred termínom ktorý určuje smernica EÚ. ",$H228,"NA")</f>
        <v>NA</v>
      </c>
      <c r="J228" s="494">
        <f>IF(I228&gt;12,1,I228/12)</f>
        <v>1</v>
      </c>
      <c r="K228" s="445"/>
      <c r="L228" s="414"/>
      <c r="M228" s="455">
        <f>IF(L228="N",0,L228)</f>
        <v>0</v>
      </c>
      <c r="N228" s="414" t="s">
        <v>212</v>
      </c>
      <c r="O228" s="414"/>
      <c r="P228" s="414"/>
      <c r="Q228" s="390" t="s">
        <v>36</v>
      </c>
      <c r="R228" s="385">
        <f>VLOOKUP(Q228,vstupy!$B$3:$C$15,2,FALSE)</f>
        <v>0</v>
      </c>
      <c r="S228" s="414"/>
      <c r="T228" s="415"/>
      <c r="U228" s="390" t="s">
        <v>36</v>
      </c>
      <c r="V228" s="385">
        <f>VLOOKUP(U228,vstupy!$B$3:$C$15,2,FALSE)</f>
        <v>0</v>
      </c>
      <c r="W228" s="414"/>
      <c r="X228" s="292" t="s">
        <v>157</v>
      </c>
      <c r="Y228" s="293" t="s">
        <v>152</v>
      </c>
      <c r="Z228" s="294">
        <f>VLOOKUP($X228,vstupy!$B$18:$F$31,MATCH($Y228,vstupy!$B$17:$F$17,0),0)</f>
        <v>0</v>
      </c>
      <c r="AA228" s="295" t="s">
        <v>158</v>
      </c>
      <c r="AB228" s="294">
        <f>VLOOKUP($AA228,vstupy!$B$34:$C$36,2,FALSE)</f>
        <v>0</v>
      </c>
      <c r="AC228" s="294">
        <f t="shared" si="3919"/>
        <v>0</v>
      </c>
      <c r="AD228" s="440" t="s">
        <v>36</v>
      </c>
      <c r="AE228" s="434">
        <f>VLOOKUP(AD228,vstupy!$B$3:$C$15,2,FALSE)</f>
        <v>0</v>
      </c>
      <c r="AF228" s="437" t="str">
        <f>IFERROR(IF(M228=0,"N",O228/L228*J228),0)</f>
        <v>N</v>
      </c>
      <c r="AG228" s="382">
        <f>O228*J228</f>
        <v>0</v>
      </c>
      <c r="AH228" s="394">
        <f t="shared" ref="AH228" si="4611">P228*R228*J228</f>
        <v>0</v>
      </c>
      <c r="AI228" s="381">
        <f t="shared" ref="AI228" si="4612">IFERROR(AH228*M228,0)</f>
        <v>0</v>
      </c>
      <c r="AJ228" s="394" t="str">
        <f t="shared" ref="AJ228" si="4613">IFERROR(IF(M228=0,"N",S228/L228*J228),0)</f>
        <v>N</v>
      </c>
      <c r="AK228" s="382">
        <f t="shared" ref="AK228" si="4614">S228*J228</f>
        <v>0</v>
      </c>
      <c r="AL228" s="382">
        <f>T228*V228*J228</f>
        <v>0</v>
      </c>
      <c r="AM228" s="387">
        <f t="shared" ref="AM228" si="4615">IFERROR(AL228*M228,0)</f>
        <v>0</v>
      </c>
      <c r="AN228" s="381">
        <f t="shared" ref="AN228" si="4616">IF(W228&gt;0,IF(AE228&gt;0,($G$5/160)*(W228/60)*AE228*J228,0),IF(AE228&gt;0,($G$5/160)*((AC228+AC229+AC230)/60)*AE228*J228,0))</f>
        <v>0</v>
      </c>
      <c r="AO228" s="384">
        <f>IFERROR(AN228*M228,0)</f>
        <v>0</v>
      </c>
      <c r="AP228" s="358">
        <f t="shared" ref="AP228" si="4617">IF($N228="In (zvyšuje náklady)",AF228,0)</f>
        <v>0</v>
      </c>
      <c r="AQ228" s="356">
        <f t="shared" ref="AQ228" si="4618">IF($N228="In (zvyšuje náklady)",AG228,0)</f>
        <v>0</v>
      </c>
      <c r="AR228" s="356">
        <f t="shared" ref="AR228" si="4619">IF($N228="In (zvyšuje náklady)",AH228,0)</f>
        <v>0</v>
      </c>
      <c r="AS228" s="356">
        <f t="shared" ref="AS228" si="4620">IF($N228="In (zvyšuje náklady)",AI228,0)</f>
        <v>0</v>
      </c>
      <c r="AT228" s="356">
        <f t="shared" ref="AT228" si="4621">IF($N228="In (zvyšuje náklady)",AJ228,0)</f>
        <v>0</v>
      </c>
      <c r="AU228" s="356">
        <f t="shared" ref="AU228" si="4622">IF($N228="In (zvyšuje náklady)",AK228,0)</f>
        <v>0</v>
      </c>
      <c r="AV228" s="356">
        <f t="shared" ref="AV228" si="4623">IF($N228="In (zvyšuje náklady)",AL228,0)</f>
        <v>0</v>
      </c>
      <c r="AW228" s="356">
        <f t="shared" ref="AW228" si="4624">IF($N228="In (zvyšuje náklady)",AM228,0)</f>
        <v>0</v>
      </c>
      <c r="AX228" s="356">
        <f t="shared" ref="AX228" si="4625">IF($N228="In (zvyšuje náklady)",AN228,0)</f>
        <v>0</v>
      </c>
      <c r="AY228" s="356">
        <f t="shared" ref="AY228" si="4626">IF($N228="In (zvyšuje náklady)",AO228,0)</f>
        <v>0</v>
      </c>
      <c r="AZ228" s="356" t="str">
        <f t="shared" ref="AZ228" si="4627">IF($N228="Out (znižuje náklady)",AF228,"0")</f>
        <v>0</v>
      </c>
      <c r="BA228" s="356" t="str">
        <f t="shared" ref="BA228" si="4628">IF($N228="Out (znižuje náklady)",AG228,"0")</f>
        <v>0</v>
      </c>
      <c r="BB228" s="356" t="str">
        <f t="shared" ref="BB228" si="4629">IF($N228="Out (znižuje náklady)",AH228,"0")</f>
        <v>0</v>
      </c>
      <c r="BC228" s="356" t="str">
        <f t="shared" ref="BC228" si="4630">IF($N228="Out (znižuje náklady)",AI228,"0")</f>
        <v>0</v>
      </c>
      <c r="BD228" s="356" t="str">
        <f t="shared" ref="BD228" si="4631">IF($N228="Out (znižuje náklady)",AJ228,"0")</f>
        <v>0</v>
      </c>
      <c r="BE228" s="356" t="str">
        <f t="shared" ref="BE228" si="4632">IF($N228="Out (znižuje náklady)",AK228,"0")</f>
        <v>0</v>
      </c>
      <c r="BF228" s="356" t="str">
        <f t="shared" ref="BF228" si="4633">IF($N228="Out (znižuje náklady)",AL228,"0")</f>
        <v>0</v>
      </c>
      <c r="BG228" s="356" t="str">
        <f t="shared" ref="BG228" si="4634">IF($N228="Out (znižuje náklady)",AM228,"0")</f>
        <v>0</v>
      </c>
      <c r="BH228" s="356" t="str">
        <f t="shared" ref="BH228" si="4635">IF($N228="Out (znižuje náklady)",AN228,"0")</f>
        <v>0</v>
      </c>
      <c r="BI228" s="502" t="str">
        <f t="shared" ref="BI228" si="4636">IF($N228="Out (znižuje náklady)",AO228,"0")</f>
        <v>0</v>
      </c>
      <c r="BJ228" s="355">
        <f>IF(F228=vstupy!$B$47,0,1)</f>
        <v>1</v>
      </c>
      <c r="BK228" s="358">
        <f t="shared" ref="BK228" si="4637">$BJ228*AP228</f>
        <v>0</v>
      </c>
      <c r="BL228" s="356">
        <f t="shared" ref="BL228" si="4638">$BJ228*AQ228</f>
        <v>0</v>
      </c>
      <c r="BM228" s="356">
        <f t="shared" ref="BM228" si="4639">$BJ228*AR228</f>
        <v>0</v>
      </c>
      <c r="BN228" s="356">
        <f t="shared" ref="BN228" si="4640">$BJ228*AS228</f>
        <v>0</v>
      </c>
      <c r="BO228" s="356">
        <f t="shared" ref="BO228" si="4641">$BJ228*AT228</f>
        <v>0</v>
      </c>
      <c r="BP228" s="356">
        <f t="shared" ref="BP228" si="4642">$BJ228*AU228</f>
        <v>0</v>
      </c>
      <c r="BQ228" s="356">
        <f t="shared" ref="BQ228" si="4643">$BJ228*AV228</f>
        <v>0</v>
      </c>
      <c r="BR228" s="356">
        <f t="shared" ref="BR228" si="4644">$BJ228*AW228</f>
        <v>0</v>
      </c>
      <c r="BS228" s="356">
        <f t="shared" ref="BS228" si="4645">$BJ228*AX228</f>
        <v>0</v>
      </c>
      <c r="BT228" s="357">
        <f t="shared" ref="BT228" si="4646">$BJ228*AY228</f>
        <v>0</v>
      </c>
      <c r="BU228" s="358">
        <f t="shared" ref="BU228" si="4647">$BJ228*AZ228</f>
        <v>0</v>
      </c>
      <c r="BV228" s="356">
        <f t="shared" ref="BV228" si="4648">$BJ228*BA228</f>
        <v>0</v>
      </c>
      <c r="BW228" s="356">
        <f t="shared" ref="BW228" si="4649">$BJ228*BB228</f>
        <v>0</v>
      </c>
      <c r="BX228" s="356">
        <f t="shared" ref="BX228" si="4650">$BJ228*BC228</f>
        <v>0</v>
      </c>
      <c r="BY228" s="356">
        <f t="shared" ref="BY228" si="4651">$BJ228*BD228</f>
        <v>0</v>
      </c>
      <c r="BZ228" s="356">
        <f t="shared" ref="BZ228" si="4652">$BJ228*BE228</f>
        <v>0</v>
      </c>
      <c r="CA228" s="356">
        <f t="shared" ref="CA228" si="4653">$BJ228*BF228</f>
        <v>0</v>
      </c>
      <c r="CB228" s="356">
        <f t="shared" ref="CB228" si="4654">$BJ228*BG228</f>
        <v>0</v>
      </c>
      <c r="CC228" s="356">
        <f t="shared" ref="CC228" si="4655">$BJ228*BH228</f>
        <v>0</v>
      </c>
      <c r="CD228" s="357">
        <f t="shared" ref="CD228" si="4656">$BJ228*BI228</f>
        <v>0</v>
      </c>
      <c r="CE228" s="395">
        <f>IF(N228="Nemení sa",1,0)</f>
        <v>0</v>
      </c>
      <c r="CF228" s="358">
        <f>AG228*$CE228</f>
        <v>0</v>
      </c>
      <c r="CG228" s="356">
        <f>AI228*$CE228</f>
        <v>0</v>
      </c>
      <c r="CH228" s="356">
        <f>AK228*$CE228</f>
        <v>0</v>
      </c>
      <c r="CI228" s="356">
        <f>AM228*$CE228</f>
        <v>0</v>
      </c>
      <c r="CJ228" s="357">
        <f>AO228*$CE228</f>
        <v>0</v>
      </c>
      <c r="CK228" s="396">
        <f t="shared" ref="CK228" si="4657">SUM(CF228:CJ230)</f>
        <v>0</v>
      </c>
      <c r="CL228" s="397">
        <f>IF(F228=vstupy!B$42,"1",0)</f>
        <v>0</v>
      </c>
      <c r="CM228" s="358">
        <f t="shared" ref="CM228" si="4658">IF($CL228="1",AP228,0)</f>
        <v>0</v>
      </c>
      <c r="CN228" s="356">
        <f t="shared" ref="CN228" si="4659">IF($CL228="1",AQ228,0)</f>
        <v>0</v>
      </c>
      <c r="CO228" s="356">
        <f t="shared" ref="CO228" si="4660">IF($CL228="1",AR228,0)</f>
        <v>0</v>
      </c>
      <c r="CP228" s="356">
        <f t="shared" ref="CP228" si="4661">IF($CL228="1",AS228,0)</f>
        <v>0</v>
      </c>
      <c r="CQ228" s="356">
        <f t="shared" ref="CQ228" si="4662">IF($CL228="1",AT228,0)</f>
        <v>0</v>
      </c>
      <c r="CR228" s="356">
        <f t="shared" ref="CR228" si="4663">IF($CL228="1",AU228,0)</f>
        <v>0</v>
      </c>
      <c r="CS228" s="356">
        <f t="shared" ref="CS228" si="4664">IF($CL228="1",AV228,0)</f>
        <v>0</v>
      </c>
      <c r="CT228" s="356">
        <f t="shared" ref="CT228" si="4665">IF($CL228="1",AW228,0)</f>
        <v>0</v>
      </c>
      <c r="CU228" s="356">
        <f t="shared" ref="CU228" si="4666">IF($CL228="1",AX228,0)</f>
        <v>0</v>
      </c>
      <c r="CV228" s="357">
        <f t="shared" ref="CV228" si="4667">IF($CL228="1",AY228,0)</f>
        <v>0</v>
      </c>
      <c r="CW228" s="355">
        <f>CP228+CT228+CV228</f>
        <v>0</v>
      </c>
      <c r="CX228" s="355">
        <f t="shared" ref="CX228" si="4668">CN228+CR228</f>
        <v>0</v>
      </c>
      <c r="CY228" s="358">
        <f t="shared" ref="CY228" si="4669">IF($CL228="1",AZ228,0)</f>
        <v>0</v>
      </c>
      <c r="CZ228" s="356">
        <f t="shared" ref="CZ228" si="4670">IF($CL228="1",BA228,0)</f>
        <v>0</v>
      </c>
      <c r="DA228" s="356">
        <f t="shared" ref="DA228" si="4671">IF($CL228="1",BB228,0)</f>
        <v>0</v>
      </c>
      <c r="DB228" s="356">
        <f t="shared" ref="DB228" si="4672">IF($CL228="1",BC228,0)</f>
        <v>0</v>
      </c>
      <c r="DC228" s="356">
        <f t="shared" ref="DC228" si="4673">IF($CL228="1",BD228,0)</f>
        <v>0</v>
      </c>
      <c r="DD228" s="356">
        <f t="shared" ref="DD228" si="4674">IF($CL228="1",BE228,0)</f>
        <v>0</v>
      </c>
      <c r="DE228" s="356">
        <f t="shared" ref="DE228" si="4675">IF($CL228="1",BF228,0)</f>
        <v>0</v>
      </c>
      <c r="DF228" s="356">
        <f t="shared" ref="DF228" si="4676">IF($CL228="1",BG228,0)</f>
        <v>0</v>
      </c>
      <c r="DG228" s="356">
        <f t="shared" ref="DG228" si="4677">IF($CL228="1",BH228,0)</f>
        <v>0</v>
      </c>
      <c r="DH228" s="357">
        <f t="shared" ref="DH228" si="4678">IF($CL228="1",BI228,0)</f>
        <v>0</v>
      </c>
      <c r="DI228" s="352">
        <f>DB228+DF228+DH228</f>
        <v>0</v>
      </c>
      <c r="DJ228" s="352">
        <f t="shared" ref="DJ228" si="4679">CZ228+DD228</f>
        <v>0</v>
      </c>
      <c r="DK228" s="393">
        <f>IF(CE228=0,1,0)</f>
        <v>1</v>
      </c>
      <c r="DL228" s="393">
        <f>IFERROR(IF($AF228="N",AH228+AJ228+AL228+AN228,AF228+AH228+AJ228+AL228+AN228),0)*$DK228</f>
        <v>0</v>
      </c>
      <c r="DM228" s="393">
        <f>(AG228+AI228+AK228+AM228+AO228)*$DK228</f>
        <v>0</v>
      </c>
      <c r="DN228" s="393">
        <f>AS228+AW228+AY228-CW228</f>
        <v>0</v>
      </c>
      <c r="DO228" s="393">
        <f>BC228+BG228+BI228-DI228</f>
        <v>0</v>
      </c>
      <c r="DP228" s="393">
        <f>DN228+DO228</f>
        <v>0</v>
      </c>
      <c r="DQ228" s="392" t="str">
        <f>IF(OR(F228=vstupy!B$40,F228=vstupy!B$41,F228=vstupy!B$42,),"0","1")</f>
        <v>0</v>
      </c>
      <c r="DR228" s="358">
        <f>IF($DQ228="1",AQ228,"0")+CF228</f>
        <v>0</v>
      </c>
      <c r="DS228" s="356">
        <f>IF($DQ228="1",AS228,"0")+CG228</f>
        <v>0</v>
      </c>
      <c r="DT228" s="356">
        <f>IF($DQ228="1",AU228,"0")+CH228</f>
        <v>0</v>
      </c>
      <c r="DU228" s="356">
        <f>IF($DQ228="1",AW228,"0")+CI228</f>
        <v>0</v>
      </c>
      <c r="DV228" s="357">
        <f>IF($DQ228="1",AY228,"0")+CJ228</f>
        <v>0</v>
      </c>
      <c r="DW228" s="423">
        <f t="shared" ref="DW228" si="4680">SUM(DR228:DV230)</f>
        <v>0</v>
      </c>
      <c r="DX228" s="358" t="str">
        <f t="shared" ref="DX228" si="4681">IF($DQ228="1",BA228,"0")</f>
        <v>0</v>
      </c>
      <c r="DY228" s="356" t="str">
        <f t="shared" ref="DY228" si="4682">IF($DQ228="1",BC228,"0")</f>
        <v>0</v>
      </c>
      <c r="DZ228" s="356" t="str">
        <f t="shared" ref="DZ228" si="4683">IF($DQ228="1",BE228,"0")</f>
        <v>0</v>
      </c>
      <c r="EA228" s="356" t="str">
        <f>IF($DQ228="1",BG228,"0")</f>
        <v>0</v>
      </c>
      <c r="EB228" s="357" t="str">
        <f>IF($DQ228="1",BI228,"0")</f>
        <v>0</v>
      </c>
      <c r="EC228" s="423">
        <f t="shared" ref="EC228" si="4684">SUM(DX228:EB230)</f>
        <v>0</v>
      </c>
      <c r="ED228" s="424">
        <f>EC228+DW228</f>
        <v>0</v>
      </c>
    </row>
    <row r="229" spans="2:134" ht="12.6" customHeight="1" x14ac:dyDescent="0.25">
      <c r="B229" s="432"/>
      <c r="C229" s="429"/>
      <c r="D229" s="429"/>
      <c r="E229" s="429"/>
      <c r="F229" s="446"/>
      <c r="G229" s="450"/>
      <c r="H229" s="463"/>
      <c r="I229" s="463"/>
      <c r="J229" s="495"/>
      <c r="K229" s="446"/>
      <c r="L229" s="414"/>
      <c r="M229" s="455"/>
      <c r="N229" s="414"/>
      <c r="O229" s="414"/>
      <c r="P229" s="414"/>
      <c r="Q229" s="390"/>
      <c r="R229" s="385"/>
      <c r="S229" s="414"/>
      <c r="T229" s="415"/>
      <c r="U229" s="390"/>
      <c r="V229" s="385"/>
      <c r="W229" s="414"/>
      <c r="X229" s="292" t="s">
        <v>157</v>
      </c>
      <c r="Y229" s="293" t="s">
        <v>152</v>
      </c>
      <c r="Z229" s="294">
        <f>VLOOKUP($X229,vstupy!$B$18:$F$31,MATCH($Y229,vstupy!$B$17:$F$17,0),0)</f>
        <v>0</v>
      </c>
      <c r="AA229" s="295" t="s">
        <v>158</v>
      </c>
      <c r="AB229" s="294">
        <f>VLOOKUP($AA229,vstupy!$B$34:$C$36,2,FALSE)</f>
        <v>0</v>
      </c>
      <c r="AC229" s="294">
        <f t="shared" si="3919"/>
        <v>0</v>
      </c>
      <c r="AD229" s="441"/>
      <c r="AE229" s="435"/>
      <c r="AF229" s="358"/>
      <c r="AG229" s="382"/>
      <c r="AH229" s="382"/>
      <c r="AI229" s="382"/>
      <c r="AJ229" s="382"/>
      <c r="AK229" s="382"/>
      <c r="AL229" s="382"/>
      <c r="AM229" s="389"/>
      <c r="AN229" s="382"/>
      <c r="AO229" s="384"/>
      <c r="AP229" s="358"/>
      <c r="AQ229" s="356"/>
      <c r="AR229" s="356"/>
      <c r="AS229" s="356"/>
      <c r="AT229" s="356"/>
      <c r="AU229" s="356"/>
      <c r="AV229" s="356"/>
      <c r="AW229" s="356"/>
      <c r="AX229" s="356"/>
      <c r="AY229" s="356"/>
      <c r="AZ229" s="356"/>
      <c r="BA229" s="356"/>
      <c r="BB229" s="356"/>
      <c r="BC229" s="356"/>
      <c r="BD229" s="356"/>
      <c r="BE229" s="356"/>
      <c r="BF229" s="356"/>
      <c r="BG229" s="356"/>
      <c r="BH229" s="356"/>
      <c r="BI229" s="502"/>
      <c r="BJ229" s="355"/>
      <c r="BK229" s="358"/>
      <c r="BL229" s="356"/>
      <c r="BM229" s="356"/>
      <c r="BN229" s="356"/>
      <c r="BO229" s="356"/>
      <c r="BP229" s="356"/>
      <c r="BQ229" s="356"/>
      <c r="BR229" s="356"/>
      <c r="BS229" s="356"/>
      <c r="BT229" s="357"/>
      <c r="BU229" s="358"/>
      <c r="BV229" s="356"/>
      <c r="BW229" s="356"/>
      <c r="BX229" s="356"/>
      <c r="BY229" s="356"/>
      <c r="BZ229" s="356"/>
      <c r="CA229" s="356"/>
      <c r="CB229" s="356"/>
      <c r="CC229" s="356"/>
      <c r="CD229" s="357"/>
      <c r="CE229" s="395"/>
      <c r="CF229" s="358"/>
      <c r="CG229" s="356"/>
      <c r="CH229" s="356"/>
      <c r="CI229" s="356"/>
      <c r="CJ229" s="357"/>
      <c r="CK229" s="396"/>
      <c r="CL229" s="398"/>
      <c r="CM229" s="358"/>
      <c r="CN229" s="356"/>
      <c r="CO229" s="356"/>
      <c r="CP229" s="356"/>
      <c r="CQ229" s="356"/>
      <c r="CR229" s="356"/>
      <c r="CS229" s="356"/>
      <c r="CT229" s="356"/>
      <c r="CU229" s="356"/>
      <c r="CV229" s="357"/>
      <c r="CW229" s="355"/>
      <c r="CX229" s="355"/>
      <c r="CY229" s="358"/>
      <c r="CZ229" s="356"/>
      <c r="DA229" s="356"/>
      <c r="DB229" s="356"/>
      <c r="DC229" s="356"/>
      <c r="DD229" s="356"/>
      <c r="DE229" s="356"/>
      <c r="DF229" s="356"/>
      <c r="DG229" s="356"/>
      <c r="DH229" s="357"/>
      <c r="DI229" s="352"/>
      <c r="DJ229" s="352"/>
      <c r="DK229" s="393"/>
      <c r="DL229" s="393"/>
      <c r="DM229" s="393"/>
      <c r="DN229" s="393"/>
      <c r="DO229" s="393"/>
      <c r="DP229" s="393"/>
      <c r="DQ229" s="392"/>
      <c r="DR229" s="358"/>
      <c r="DS229" s="356"/>
      <c r="DT229" s="356"/>
      <c r="DU229" s="356"/>
      <c r="DV229" s="357"/>
      <c r="DW229" s="423"/>
      <c r="DX229" s="358"/>
      <c r="DY229" s="356"/>
      <c r="DZ229" s="356"/>
      <c r="EA229" s="356"/>
      <c r="EB229" s="357"/>
      <c r="EC229" s="423"/>
      <c r="ED229" s="424"/>
    </row>
    <row r="230" spans="2:134" ht="12.6" customHeight="1" x14ac:dyDescent="0.25">
      <c r="B230" s="432"/>
      <c r="C230" s="429"/>
      <c r="D230" s="429"/>
      <c r="E230" s="429"/>
      <c r="F230" s="447"/>
      <c r="G230" s="450"/>
      <c r="H230" s="464"/>
      <c r="I230" s="464"/>
      <c r="J230" s="496"/>
      <c r="K230" s="447"/>
      <c r="L230" s="414"/>
      <c r="M230" s="455"/>
      <c r="N230" s="414"/>
      <c r="O230" s="414"/>
      <c r="P230" s="414"/>
      <c r="Q230" s="390"/>
      <c r="R230" s="385"/>
      <c r="S230" s="414"/>
      <c r="T230" s="415"/>
      <c r="U230" s="390"/>
      <c r="V230" s="385"/>
      <c r="W230" s="414"/>
      <c r="X230" s="292" t="s">
        <v>157</v>
      </c>
      <c r="Y230" s="293" t="s">
        <v>152</v>
      </c>
      <c r="Z230" s="294">
        <f>VLOOKUP($X230,vstupy!$B$18:$F$31,MATCH($Y230,vstupy!$B$17:$F$17,0),0)</f>
        <v>0</v>
      </c>
      <c r="AA230" s="295" t="s">
        <v>158</v>
      </c>
      <c r="AB230" s="294">
        <f>VLOOKUP($AA230,vstupy!$B$34:$C$36,2,FALSE)</f>
        <v>0</v>
      </c>
      <c r="AC230" s="294">
        <f t="shared" si="3919"/>
        <v>0</v>
      </c>
      <c r="AD230" s="442"/>
      <c r="AE230" s="436"/>
      <c r="AF230" s="358"/>
      <c r="AG230" s="382"/>
      <c r="AH230" s="382"/>
      <c r="AI230" s="382"/>
      <c r="AJ230" s="382"/>
      <c r="AK230" s="382"/>
      <c r="AL230" s="382"/>
      <c r="AM230" s="381"/>
      <c r="AN230" s="382"/>
      <c r="AO230" s="384"/>
      <c r="AP230" s="358"/>
      <c r="AQ230" s="356"/>
      <c r="AR230" s="356"/>
      <c r="AS230" s="356"/>
      <c r="AT230" s="356"/>
      <c r="AU230" s="356"/>
      <c r="AV230" s="356"/>
      <c r="AW230" s="356"/>
      <c r="AX230" s="356"/>
      <c r="AY230" s="356"/>
      <c r="AZ230" s="356"/>
      <c r="BA230" s="356"/>
      <c r="BB230" s="356"/>
      <c r="BC230" s="356"/>
      <c r="BD230" s="356"/>
      <c r="BE230" s="356"/>
      <c r="BF230" s="356"/>
      <c r="BG230" s="356"/>
      <c r="BH230" s="356"/>
      <c r="BI230" s="502"/>
      <c r="BJ230" s="355"/>
      <c r="BK230" s="358"/>
      <c r="BL230" s="356"/>
      <c r="BM230" s="356"/>
      <c r="BN230" s="356"/>
      <c r="BO230" s="356"/>
      <c r="BP230" s="356"/>
      <c r="BQ230" s="356"/>
      <c r="BR230" s="356"/>
      <c r="BS230" s="356"/>
      <c r="BT230" s="357"/>
      <c r="BU230" s="358"/>
      <c r="BV230" s="356"/>
      <c r="BW230" s="356"/>
      <c r="BX230" s="356"/>
      <c r="BY230" s="356"/>
      <c r="BZ230" s="356"/>
      <c r="CA230" s="356"/>
      <c r="CB230" s="356"/>
      <c r="CC230" s="356"/>
      <c r="CD230" s="357"/>
      <c r="CE230" s="395"/>
      <c r="CF230" s="358"/>
      <c r="CG230" s="356"/>
      <c r="CH230" s="356"/>
      <c r="CI230" s="356"/>
      <c r="CJ230" s="357"/>
      <c r="CK230" s="396"/>
      <c r="CL230" s="399"/>
      <c r="CM230" s="358"/>
      <c r="CN230" s="356"/>
      <c r="CO230" s="356"/>
      <c r="CP230" s="356"/>
      <c r="CQ230" s="356"/>
      <c r="CR230" s="356"/>
      <c r="CS230" s="356"/>
      <c r="CT230" s="356"/>
      <c r="CU230" s="356"/>
      <c r="CV230" s="357"/>
      <c r="CW230" s="355"/>
      <c r="CX230" s="355"/>
      <c r="CY230" s="358"/>
      <c r="CZ230" s="356"/>
      <c r="DA230" s="356"/>
      <c r="DB230" s="356"/>
      <c r="DC230" s="356"/>
      <c r="DD230" s="356"/>
      <c r="DE230" s="356"/>
      <c r="DF230" s="356"/>
      <c r="DG230" s="356"/>
      <c r="DH230" s="357"/>
      <c r="DI230" s="352"/>
      <c r="DJ230" s="352"/>
      <c r="DK230" s="393"/>
      <c r="DL230" s="393"/>
      <c r="DM230" s="393"/>
      <c r="DN230" s="393"/>
      <c r="DO230" s="393"/>
      <c r="DP230" s="393"/>
      <c r="DQ230" s="392"/>
      <c r="DR230" s="358"/>
      <c r="DS230" s="356"/>
      <c r="DT230" s="356"/>
      <c r="DU230" s="356"/>
      <c r="DV230" s="357"/>
      <c r="DW230" s="423"/>
      <c r="DX230" s="358"/>
      <c r="DY230" s="356"/>
      <c r="DZ230" s="356"/>
      <c r="EA230" s="356"/>
      <c r="EB230" s="357"/>
      <c r="EC230" s="423"/>
      <c r="ED230" s="424"/>
    </row>
    <row r="231" spans="2:134" ht="12.6" customHeight="1" x14ac:dyDescent="0.25">
      <c r="B231" s="433">
        <f t="shared" ref="B231" si="4685">B228+1</f>
        <v>75</v>
      </c>
      <c r="C231" s="428"/>
      <c r="D231" s="428"/>
      <c r="E231" s="428"/>
      <c r="F231" s="457" t="s">
        <v>212</v>
      </c>
      <c r="G231" s="449"/>
      <c r="H231" s="474" t="str">
        <f t="shared" ref="H231" si="4686">IF($F231="3e)  Skoršia transpozícia  - zavedenie transpozície pred termínom ktorý určuje smernica EÚ. "," ","")</f>
        <v/>
      </c>
      <c r="I231" s="474" t="str">
        <f t="shared" ref="I231" si="4687">IF($F231="3e)  Skoršia transpozícia  - zavedenie transpozície pred termínom ktorý určuje smernica EÚ. ",$H231,"NA")</f>
        <v>NA</v>
      </c>
      <c r="J231" s="491">
        <f>IF(I231&gt;12,1,I231/12)</f>
        <v>1</v>
      </c>
      <c r="K231" s="457"/>
      <c r="L231" s="413"/>
      <c r="M231" s="456">
        <f>IF(L231="N",0,L231)</f>
        <v>0</v>
      </c>
      <c r="N231" s="413" t="s">
        <v>212</v>
      </c>
      <c r="O231" s="413"/>
      <c r="P231" s="413"/>
      <c r="Q231" s="391" t="s">
        <v>36</v>
      </c>
      <c r="R231" s="386">
        <f>VLOOKUP(Q231,vstupy!$B$3:$C$15,2,FALSE)</f>
        <v>0</v>
      </c>
      <c r="S231" s="413"/>
      <c r="T231" s="416"/>
      <c r="U231" s="391" t="s">
        <v>36</v>
      </c>
      <c r="V231" s="386">
        <f>VLOOKUP(U231,vstupy!$B$3:$C$15,2,FALSE)</f>
        <v>0</v>
      </c>
      <c r="W231" s="413"/>
      <c r="X231" s="174" t="s">
        <v>157</v>
      </c>
      <c r="Y231" s="188" t="s">
        <v>152</v>
      </c>
      <c r="Z231" s="185">
        <f>VLOOKUP($X231,vstupy!$B$18:$F$31,MATCH($Y231,vstupy!$B$17:$F$17,0),0)</f>
        <v>0</v>
      </c>
      <c r="AA231" s="121" t="s">
        <v>158</v>
      </c>
      <c r="AB231" s="185">
        <f>VLOOKUP($AA231,vstupy!$B$34:$C$36,2,FALSE)</f>
        <v>0</v>
      </c>
      <c r="AC231" s="185">
        <f t="shared" ref="AC231:AC248" si="4688">Z231+AB231</f>
        <v>0</v>
      </c>
      <c r="AD231" s="465" t="s">
        <v>36</v>
      </c>
      <c r="AE231" s="434">
        <f>VLOOKUP(AD231,vstupy!$B$3:$C$15,2,FALSE)</f>
        <v>0</v>
      </c>
      <c r="AF231" s="437" t="str">
        <f>IFERROR(IF(M231=0,"N",O231/L231*J231),0)</f>
        <v>N</v>
      </c>
      <c r="AG231" s="382">
        <f>O231*J231</f>
        <v>0</v>
      </c>
      <c r="AH231" s="394">
        <f t="shared" ref="AH231" si="4689">P231*R231*J231</f>
        <v>0</v>
      </c>
      <c r="AI231" s="381">
        <f t="shared" ref="AI231" si="4690">IFERROR(AH231*M231,0)</f>
        <v>0</v>
      </c>
      <c r="AJ231" s="394" t="str">
        <f t="shared" ref="AJ231" si="4691">IFERROR(IF(M231=0,"N",S231/L231*J231),0)</f>
        <v>N</v>
      </c>
      <c r="AK231" s="382">
        <f t="shared" ref="AK231" si="4692">S231*J231</f>
        <v>0</v>
      </c>
      <c r="AL231" s="382">
        <f>T231*V231*J231</f>
        <v>0</v>
      </c>
      <c r="AM231" s="387">
        <f t="shared" ref="AM231" si="4693">IFERROR(AL231*M231,0)</f>
        <v>0</v>
      </c>
      <c r="AN231" s="381">
        <f t="shared" ref="AN231" si="4694">IF(W231&gt;0,IF(AE231&gt;0,($G$5/160)*(W231/60)*AE231*J231,0),IF(AE231&gt;0,($G$5/160)*((AC231+AC232+AC233)/60)*AE231*J231,0))</f>
        <v>0</v>
      </c>
      <c r="AO231" s="384">
        <f>IFERROR(AN231*M231,0)</f>
        <v>0</v>
      </c>
      <c r="AP231" s="358">
        <f t="shared" ref="AP231" si="4695">IF($N231="In (zvyšuje náklady)",AF231,0)</f>
        <v>0</v>
      </c>
      <c r="AQ231" s="356">
        <f t="shared" ref="AQ231" si="4696">IF($N231="In (zvyšuje náklady)",AG231,0)</f>
        <v>0</v>
      </c>
      <c r="AR231" s="356">
        <f t="shared" ref="AR231" si="4697">IF($N231="In (zvyšuje náklady)",AH231,0)</f>
        <v>0</v>
      </c>
      <c r="AS231" s="356">
        <f t="shared" ref="AS231" si="4698">IF($N231="In (zvyšuje náklady)",AI231,0)</f>
        <v>0</v>
      </c>
      <c r="AT231" s="356">
        <f t="shared" ref="AT231" si="4699">IF($N231="In (zvyšuje náklady)",AJ231,0)</f>
        <v>0</v>
      </c>
      <c r="AU231" s="356">
        <f t="shared" ref="AU231" si="4700">IF($N231="In (zvyšuje náklady)",AK231,0)</f>
        <v>0</v>
      </c>
      <c r="AV231" s="356">
        <f t="shared" ref="AV231" si="4701">IF($N231="In (zvyšuje náklady)",AL231,0)</f>
        <v>0</v>
      </c>
      <c r="AW231" s="356">
        <f t="shared" ref="AW231" si="4702">IF($N231="In (zvyšuje náklady)",AM231,0)</f>
        <v>0</v>
      </c>
      <c r="AX231" s="356">
        <f t="shared" ref="AX231" si="4703">IF($N231="In (zvyšuje náklady)",AN231,0)</f>
        <v>0</v>
      </c>
      <c r="AY231" s="356">
        <f t="shared" ref="AY231" si="4704">IF($N231="In (zvyšuje náklady)",AO231,0)</f>
        <v>0</v>
      </c>
      <c r="AZ231" s="356" t="str">
        <f t="shared" ref="AZ231" si="4705">IF($N231="Out (znižuje náklady)",AF231,"0")</f>
        <v>0</v>
      </c>
      <c r="BA231" s="356" t="str">
        <f t="shared" ref="BA231" si="4706">IF($N231="Out (znižuje náklady)",AG231,"0")</f>
        <v>0</v>
      </c>
      <c r="BB231" s="356" t="str">
        <f t="shared" ref="BB231" si="4707">IF($N231="Out (znižuje náklady)",AH231,"0")</f>
        <v>0</v>
      </c>
      <c r="BC231" s="356" t="str">
        <f t="shared" ref="BC231" si="4708">IF($N231="Out (znižuje náklady)",AI231,"0")</f>
        <v>0</v>
      </c>
      <c r="BD231" s="356" t="str">
        <f t="shared" ref="BD231" si="4709">IF($N231="Out (znižuje náklady)",AJ231,"0")</f>
        <v>0</v>
      </c>
      <c r="BE231" s="356" t="str">
        <f t="shared" ref="BE231" si="4710">IF($N231="Out (znižuje náklady)",AK231,"0")</f>
        <v>0</v>
      </c>
      <c r="BF231" s="356" t="str">
        <f t="shared" ref="BF231" si="4711">IF($N231="Out (znižuje náklady)",AL231,"0")</f>
        <v>0</v>
      </c>
      <c r="BG231" s="356" t="str">
        <f t="shared" ref="BG231" si="4712">IF($N231="Out (znižuje náklady)",AM231,"0")</f>
        <v>0</v>
      </c>
      <c r="BH231" s="356" t="str">
        <f t="shared" ref="BH231" si="4713">IF($N231="Out (znižuje náklady)",AN231,"0")</f>
        <v>0</v>
      </c>
      <c r="BI231" s="502" t="str">
        <f t="shared" ref="BI231" si="4714">IF($N231="Out (znižuje náklady)",AO231,"0")</f>
        <v>0</v>
      </c>
      <c r="BJ231" s="355">
        <f>IF(F231=vstupy!$B$47,0,1)</f>
        <v>1</v>
      </c>
      <c r="BK231" s="358">
        <f t="shared" ref="BK231" si="4715">$BJ231*AP231</f>
        <v>0</v>
      </c>
      <c r="BL231" s="356">
        <f t="shared" ref="BL231" si="4716">$BJ231*AQ231</f>
        <v>0</v>
      </c>
      <c r="BM231" s="356">
        <f t="shared" ref="BM231" si="4717">$BJ231*AR231</f>
        <v>0</v>
      </c>
      <c r="BN231" s="356">
        <f t="shared" ref="BN231" si="4718">$BJ231*AS231</f>
        <v>0</v>
      </c>
      <c r="BO231" s="356">
        <f t="shared" ref="BO231" si="4719">$BJ231*AT231</f>
        <v>0</v>
      </c>
      <c r="BP231" s="356">
        <f t="shared" ref="BP231" si="4720">$BJ231*AU231</f>
        <v>0</v>
      </c>
      <c r="BQ231" s="356">
        <f t="shared" ref="BQ231" si="4721">$BJ231*AV231</f>
        <v>0</v>
      </c>
      <c r="BR231" s="356">
        <f t="shared" ref="BR231" si="4722">$BJ231*AW231</f>
        <v>0</v>
      </c>
      <c r="BS231" s="356">
        <f t="shared" ref="BS231" si="4723">$BJ231*AX231</f>
        <v>0</v>
      </c>
      <c r="BT231" s="357">
        <f t="shared" ref="BT231" si="4724">$BJ231*AY231</f>
        <v>0</v>
      </c>
      <c r="BU231" s="358">
        <f t="shared" ref="BU231" si="4725">$BJ231*AZ231</f>
        <v>0</v>
      </c>
      <c r="BV231" s="356">
        <f t="shared" ref="BV231" si="4726">$BJ231*BA231</f>
        <v>0</v>
      </c>
      <c r="BW231" s="356">
        <f t="shared" ref="BW231" si="4727">$BJ231*BB231</f>
        <v>0</v>
      </c>
      <c r="BX231" s="356">
        <f t="shared" ref="BX231" si="4728">$BJ231*BC231</f>
        <v>0</v>
      </c>
      <c r="BY231" s="356">
        <f t="shared" ref="BY231" si="4729">$BJ231*BD231</f>
        <v>0</v>
      </c>
      <c r="BZ231" s="356">
        <f t="shared" ref="BZ231" si="4730">$BJ231*BE231</f>
        <v>0</v>
      </c>
      <c r="CA231" s="356">
        <f t="shared" ref="CA231" si="4731">$BJ231*BF231</f>
        <v>0</v>
      </c>
      <c r="CB231" s="356">
        <f t="shared" ref="CB231" si="4732">$BJ231*BG231</f>
        <v>0</v>
      </c>
      <c r="CC231" s="356">
        <f t="shared" ref="CC231" si="4733">$BJ231*BH231</f>
        <v>0</v>
      </c>
      <c r="CD231" s="357">
        <f t="shared" ref="CD231" si="4734">$BJ231*BI231</f>
        <v>0</v>
      </c>
      <c r="CE231" s="395">
        <f>IF(N231="Nemení sa",1,0)</f>
        <v>0</v>
      </c>
      <c r="CF231" s="358">
        <f>AG231*$CE231</f>
        <v>0</v>
      </c>
      <c r="CG231" s="356">
        <f>AI231*$CE231</f>
        <v>0</v>
      </c>
      <c r="CH231" s="356">
        <f>AK231*$CE231</f>
        <v>0</v>
      </c>
      <c r="CI231" s="356">
        <f>AM231*$CE231</f>
        <v>0</v>
      </c>
      <c r="CJ231" s="357">
        <f>AO231*$CE231</f>
        <v>0</v>
      </c>
      <c r="CK231" s="396">
        <f t="shared" ref="CK231" si="4735">SUM(CF231:CJ233)</f>
        <v>0</v>
      </c>
      <c r="CL231" s="397">
        <f>IF(F231=vstupy!B$42,"1",0)</f>
        <v>0</v>
      </c>
      <c r="CM231" s="358">
        <f t="shared" ref="CM231" si="4736">IF($CL231="1",AP231,0)</f>
        <v>0</v>
      </c>
      <c r="CN231" s="356">
        <f t="shared" ref="CN231" si="4737">IF($CL231="1",AQ231,0)</f>
        <v>0</v>
      </c>
      <c r="CO231" s="356">
        <f t="shared" ref="CO231" si="4738">IF($CL231="1",AR231,0)</f>
        <v>0</v>
      </c>
      <c r="CP231" s="356">
        <f t="shared" ref="CP231" si="4739">IF($CL231="1",AS231,0)</f>
        <v>0</v>
      </c>
      <c r="CQ231" s="356">
        <f t="shared" ref="CQ231" si="4740">IF($CL231="1",AT231,0)</f>
        <v>0</v>
      </c>
      <c r="CR231" s="356">
        <f t="shared" ref="CR231" si="4741">IF($CL231="1",AU231,0)</f>
        <v>0</v>
      </c>
      <c r="CS231" s="356">
        <f t="shared" ref="CS231" si="4742">IF($CL231="1",AV231,0)</f>
        <v>0</v>
      </c>
      <c r="CT231" s="356">
        <f t="shared" ref="CT231" si="4743">IF($CL231="1",AW231,0)</f>
        <v>0</v>
      </c>
      <c r="CU231" s="356">
        <f t="shared" ref="CU231" si="4744">IF($CL231="1",AX231,0)</f>
        <v>0</v>
      </c>
      <c r="CV231" s="357">
        <f t="shared" ref="CV231" si="4745">IF($CL231="1",AY231,0)</f>
        <v>0</v>
      </c>
      <c r="CW231" s="355">
        <f>CP231+CT231+CV231</f>
        <v>0</v>
      </c>
      <c r="CX231" s="355">
        <f t="shared" ref="CX231" si="4746">CN231+CR231</f>
        <v>0</v>
      </c>
      <c r="CY231" s="358">
        <f t="shared" ref="CY231" si="4747">IF($CL231="1",AZ231,0)</f>
        <v>0</v>
      </c>
      <c r="CZ231" s="356">
        <f t="shared" ref="CZ231" si="4748">IF($CL231="1",BA231,0)</f>
        <v>0</v>
      </c>
      <c r="DA231" s="356">
        <f t="shared" ref="DA231" si="4749">IF($CL231="1",BB231,0)</f>
        <v>0</v>
      </c>
      <c r="DB231" s="356">
        <f t="shared" ref="DB231" si="4750">IF($CL231="1",BC231,0)</f>
        <v>0</v>
      </c>
      <c r="DC231" s="356">
        <f t="shared" ref="DC231" si="4751">IF($CL231="1",BD231,0)</f>
        <v>0</v>
      </c>
      <c r="DD231" s="356">
        <f t="shared" ref="DD231" si="4752">IF($CL231="1",BE231,0)</f>
        <v>0</v>
      </c>
      <c r="DE231" s="356">
        <f t="shared" ref="DE231" si="4753">IF($CL231="1",BF231,0)</f>
        <v>0</v>
      </c>
      <c r="DF231" s="356">
        <f t="shared" ref="DF231" si="4754">IF($CL231="1",BG231,0)</f>
        <v>0</v>
      </c>
      <c r="DG231" s="356">
        <f t="shared" ref="DG231" si="4755">IF($CL231="1",BH231,0)</f>
        <v>0</v>
      </c>
      <c r="DH231" s="357">
        <f t="shared" ref="DH231" si="4756">IF($CL231="1",BI231,0)</f>
        <v>0</v>
      </c>
      <c r="DI231" s="352">
        <f>DB231+DF231+DH231</f>
        <v>0</v>
      </c>
      <c r="DJ231" s="352">
        <f t="shared" ref="DJ231" si="4757">CZ231+DD231</f>
        <v>0</v>
      </c>
      <c r="DK231" s="393">
        <f>IF(CE231=0,1,0)</f>
        <v>1</v>
      </c>
      <c r="DL231" s="393">
        <f>IFERROR(IF($AF231="N",AH231+AJ231+AL231+AN231,AF231+AH231+AJ231+AL231+AN231),0)*$DK231</f>
        <v>0</v>
      </c>
      <c r="DM231" s="393">
        <f>(AG231+AI231+AK231+AM231+AO231)*$DK231</f>
        <v>0</v>
      </c>
      <c r="DN231" s="393">
        <f>AS231+AW231+AY231-CW231</f>
        <v>0</v>
      </c>
      <c r="DO231" s="393">
        <f>BC231+BG231+BI231-DI231</f>
        <v>0</v>
      </c>
      <c r="DP231" s="393">
        <f>DN231+DO231</f>
        <v>0</v>
      </c>
      <c r="DQ231" s="392" t="str">
        <f>IF(OR(F231=vstupy!B$40,F231=vstupy!B$41,F231=vstupy!B$42,),"0","1")</f>
        <v>0</v>
      </c>
      <c r="DR231" s="358">
        <f>IF($DQ231="1",AQ231,"0")+CF231</f>
        <v>0</v>
      </c>
      <c r="DS231" s="356">
        <f>IF($DQ231="1",AS231,"0")+CG231</f>
        <v>0</v>
      </c>
      <c r="DT231" s="356">
        <f>IF($DQ231="1",AU231,"0")+CH231</f>
        <v>0</v>
      </c>
      <c r="DU231" s="356">
        <f>IF($DQ231="1",AW231,"0")+CI231</f>
        <v>0</v>
      </c>
      <c r="DV231" s="357">
        <f>IF($DQ231="1",AY231,"0")+CJ231</f>
        <v>0</v>
      </c>
      <c r="DW231" s="423">
        <f t="shared" ref="DW231" si="4758">SUM(DR231:DV233)</f>
        <v>0</v>
      </c>
      <c r="DX231" s="358" t="str">
        <f t="shared" ref="DX231" si="4759">IF($DQ231="1",BA231,"0")</f>
        <v>0</v>
      </c>
      <c r="DY231" s="356" t="str">
        <f t="shared" ref="DY231" si="4760">IF($DQ231="1",BC231,"0")</f>
        <v>0</v>
      </c>
      <c r="DZ231" s="356" t="str">
        <f t="shared" ref="DZ231" si="4761">IF($DQ231="1",BE231,"0")</f>
        <v>0</v>
      </c>
      <c r="EA231" s="356" t="str">
        <f>IF($DQ231="1",BG231,"0")</f>
        <v>0</v>
      </c>
      <c r="EB231" s="357" t="str">
        <f>IF($DQ231="1",BI231,"0")</f>
        <v>0</v>
      </c>
      <c r="EC231" s="423">
        <f t="shared" ref="EC231" si="4762">SUM(DX231:EB233)</f>
        <v>0</v>
      </c>
      <c r="ED231" s="424">
        <f>EC231+DW231</f>
        <v>0</v>
      </c>
    </row>
    <row r="232" spans="2:134" ht="12.6" customHeight="1" x14ac:dyDescent="0.25">
      <c r="B232" s="433"/>
      <c r="C232" s="428"/>
      <c r="D232" s="428"/>
      <c r="E232" s="428"/>
      <c r="F232" s="458"/>
      <c r="G232" s="449"/>
      <c r="H232" s="475"/>
      <c r="I232" s="475"/>
      <c r="J232" s="492"/>
      <c r="K232" s="458"/>
      <c r="L232" s="413"/>
      <c r="M232" s="456"/>
      <c r="N232" s="413"/>
      <c r="O232" s="413"/>
      <c r="P232" s="413"/>
      <c r="Q232" s="391"/>
      <c r="R232" s="386"/>
      <c r="S232" s="413"/>
      <c r="T232" s="416"/>
      <c r="U232" s="391"/>
      <c r="V232" s="386"/>
      <c r="W232" s="413"/>
      <c r="X232" s="174" t="s">
        <v>157</v>
      </c>
      <c r="Y232" s="188" t="s">
        <v>152</v>
      </c>
      <c r="Z232" s="185">
        <f>VLOOKUP($X232,vstupy!$B$18:$F$31,MATCH($Y232,vstupy!$B$17:$F$17,0),0)</f>
        <v>0</v>
      </c>
      <c r="AA232" s="121" t="s">
        <v>158</v>
      </c>
      <c r="AB232" s="185">
        <f>VLOOKUP($AA232,vstupy!$B$34:$C$36,2,FALSE)</f>
        <v>0</v>
      </c>
      <c r="AC232" s="185">
        <f t="shared" si="4688"/>
        <v>0</v>
      </c>
      <c r="AD232" s="466"/>
      <c r="AE232" s="435"/>
      <c r="AF232" s="358"/>
      <c r="AG232" s="382"/>
      <c r="AH232" s="382"/>
      <c r="AI232" s="382"/>
      <c r="AJ232" s="382"/>
      <c r="AK232" s="382"/>
      <c r="AL232" s="382"/>
      <c r="AM232" s="389"/>
      <c r="AN232" s="382"/>
      <c r="AO232" s="384"/>
      <c r="AP232" s="358"/>
      <c r="AQ232" s="356"/>
      <c r="AR232" s="356"/>
      <c r="AS232" s="356"/>
      <c r="AT232" s="356"/>
      <c r="AU232" s="356"/>
      <c r="AV232" s="356"/>
      <c r="AW232" s="356"/>
      <c r="AX232" s="356"/>
      <c r="AY232" s="356"/>
      <c r="AZ232" s="356"/>
      <c r="BA232" s="356"/>
      <c r="BB232" s="356"/>
      <c r="BC232" s="356"/>
      <c r="BD232" s="356"/>
      <c r="BE232" s="356"/>
      <c r="BF232" s="356"/>
      <c r="BG232" s="356"/>
      <c r="BH232" s="356"/>
      <c r="BI232" s="502"/>
      <c r="BJ232" s="355"/>
      <c r="BK232" s="358"/>
      <c r="BL232" s="356"/>
      <c r="BM232" s="356"/>
      <c r="BN232" s="356"/>
      <c r="BO232" s="356"/>
      <c r="BP232" s="356"/>
      <c r="BQ232" s="356"/>
      <c r="BR232" s="356"/>
      <c r="BS232" s="356"/>
      <c r="BT232" s="357"/>
      <c r="BU232" s="358"/>
      <c r="BV232" s="356"/>
      <c r="BW232" s="356"/>
      <c r="BX232" s="356"/>
      <c r="BY232" s="356"/>
      <c r="BZ232" s="356"/>
      <c r="CA232" s="356"/>
      <c r="CB232" s="356"/>
      <c r="CC232" s="356"/>
      <c r="CD232" s="357"/>
      <c r="CE232" s="395"/>
      <c r="CF232" s="358"/>
      <c r="CG232" s="356"/>
      <c r="CH232" s="356"/>
      <c r="CI232" s="356"/>
      <c r="CJ232" s="357"/>
      <c r="CK232" s="396"/>
      <c r="CL232" s="398"/>
      <c r="CM232" s="358"/>
      <c r="CN232" s="356"/>
      <c r="CO232" s="356"/>
      <c r="CP232" s="356"/>
      <c r="CQ232" s="356"/>
      <c r="CR232" s="356"/>
      <c r="CS232" s="356"/>
      <c r="CT232" s="356"/>
      <c r="CU232" s="356"/>
      <c r="CV232" s="357"/>
      <c r="CW232" s="355"/>
      <c r="CX232" s="355"/>
      <c r="CY232" s="358"/>
      <c r="CZ232" s="356"/>
      <c r="DA232" s="356"/>
      <c r="DB232" s="356"/>
      <c r="DC232" s="356"/>
      <c r="DD232" s="356"/>
      <c r="DE232" s="356"/>
      <c r="DF232" s="356"/>
      <c r="DG232" s="356"/>
      <c r="DH232" s="357"/>
      <c r="DI232" s="352"/>
      <c r="DJ232" s="352"/>
      <c r="DK232" s="393"/>
      <c r="DL232" s="393"/>
      <c r="DM232" s="393"/>
      <c r="DN232" s="393"/>
      <c r="DO232" s="393"/>
      <c r="DP232" s="393"/>
      <c r="DQ232" s="392"/>
      <c r="DR232" s="358"/>
      <c r="DS232" s="356"/>
      <c r="DT232" s="356"/>
      <c r="DU232" s="356"/>
      <c r="DV232" s="357"/>
      <c r="DW232" s="423"/>
      <c r="DX232" s="358"/>
      <c r="DY232" s="356"/>
      <c r="DZ232" s="356"/>
      <c r="EA232" s="356"/>
      <c r="EB232" s="357"/>
      <c r="EC232" s="423"/>
      <c r="ED232" s="424"/>
    </row>
    <row r="233" spans="2:134" ht="12.6" customHeight="1" x14ac:dyDescent="0.25">
      <c r="B233" s="433"/>
      <c r="C233" s="428"/>
      <c r="D233" s="428"/>
      <c r="E233" s="428"/>
      <c r="F233" s="459"/>
      <c r="G233" s="449"/>
      <c r="H233" s="476"/>
      <c r="I233" s="476"/>
      <c r="J233" s="493"/>
      <c r="K233" s="459"/>
      <c r="L233" s="413"/>
      <c r="M233" s="456"/>
      <c r="N233" s="413"/>
      <c r="O233" s="413"/>
      <c r="P233" s="413"/>
      <c r="Q233" s="391"/>
      <c r="R233" s="386"/>
      <c r="S233" s="413"/>
      <c r="T233" s="416"/>
      <c r="U233" s="391"/>
      <c r="V233" s="386"/>
      <c r="W233" s="413"/>
      <c r="X233" s="174" t="s">
        <v>157</v>
      </c>
      <c r="Y233" s="188" t="s">
        <v>152</v>
      </c>
      <c r="Z233" s="185">
        <f>VLOOKUP($X233,vstupy!$B$18:$F$31,MATCH($Y233,vstupy!$B$17:$F$17,0),0)</f>
        <v>0</v>
      </c>
      <c r="AA233" s="121" t="s">
        <v>158</v>
      </c>
      <c r="AB233" s="185">
        <f>VLOOKUP($AA233,vstupy!$B$34:$C$36,2,FALSE)</f>
        <v>0</v>
      </c>
      <c r="AC233" s="185">
        <f t="shared" si="4688"/>
        <v>0</v>
      </c>
      <c r="AD233" s="467"/>
      <c r="AE233" s="436"/>
      <c r="AF233" s="358"/>
      <c r="AG233" s="382"/>
      <c r="AH233" s="382"/>
      <c r="AI233" s="382"/>
      <c r="AJ233" s="382"/>
      <c r="AK233" s="382"/>
      <c r="AL233" s="382"/>
      <c r="AM233" s="381"/>
      <c r="AN233" s="382"/>
      <c r="AO233" s="384"/>
      <c r="AP233" s="358"/>
      <c r="AQ233" s="356"/>
      <c r="AR233" s="356"/>
      <c r="AS233" s="356"/>
      <c r="AT233" s="356"/>
      <c r="AU233" s="356"/>
      <c r="AV233" s="356"/>
      <c r="AW233" s="356"/>
      <c r="AX233" s="356"/>
      <c r="AY233" s="356"/>
      <c r="AZ233" s="356"/>
      <c r="BA233" s="356"/>
      <c r="BB233" s="356"/>
      <c r="BC233" s="356"/>
      <c r="BD233" s="356"/>
      <c r="BE233" s="356"/>
      <c r="BF233" s="356"/>
      <c r="BG233" s="356"/>
      <c r="BH233" s="356"/>
      <c r="BI233" s="502"/>
      <c r="BJ233" s="355"/>
      <c r="BK233" s="358"/>
      <c r="BL233" s="356"/>
      <c r="BM233" s="356"/>
      <c r="BN233" s="356"/>
      <c r="BO233" s="356"/>
      <c r="BP233" s="356"/>
      <c r="BQ233" s="356"/>
      <c r="BR233" s="356"/>
      <c r="BS233" s="356"/>
      <c r="BT233" s="357"/>
      <c r="BU233" s="358"/>
      <c r="BV233" s="356"/>
      <c r="BW233" s="356"/>
      <c r="BX233" s="356"/>
      <c r="BY233" s="356"/>
      <c r="BZ233" s="356"/>
      <c r="CA233" s="356"/>
      <c r="CB233" s="356"/>
      <c r="CC233" s="356"/>
      <c r="CD233" s="357"/>
      <c r="CE233" s="395"/>
      <c r="CF233" s="358"/>
      <c r="CG233" s="356"/>
      <c r="CH233" s="356"/>
      <c r="CI233" s="356"/>
      <c r="CJ233" s="357"/>
      <c r="CK233" s="396"/>
      <c r="CL233" s="399"/>
      <c r="CM233" s="358"/>
      <c r="CN233" s="356"/>
      <c r="CO233" s="356"/>
      <c r="CP233" s="356"/>
      <c r="CQ233" s="356"/>
      <c r="CR233" s="356"/>
      <c r="CS233" s="356"/>
      <c r="CT233" s="356"/>
      <c r="CU233" s="356"/>
      <c r="CV233" s="357"/>
      <c r="CW233" s="355"/>
      <c r="CX233" s="355"/>
      <c r="CY233" s="358"/>
      <c r="CZ233" s="356"/>
      <c r="DA233" s="356"/>
      <c r="DB233" s="356"/>
      <c r="DC233" s="356"/>
      <c r="DD233" s="356"/>
      <c r="DE233" s="356"/>
      <c r="DF233" s="356"/>
      <c r="DG233" s="356"/>
      <c r="DH233" s="357"/>
      <c r="DI233" s="352"/>
      <c r="DJ233" s="352"/>
      <c r="DK233" s="393"/>
      <c r="DL233" s="393"/>
      <c r="DM233" s="393"/>
      <c r="DN233" s="393"/>
      <c r="DO233" s="393"/>
      <c r="DP233" s="393"/>
      <c r="DQ233" s="392"/>
      <c r="DR233" s="358"/>
      <c r="DS233" s="356"/>
      <c r="DT233" s="356"/>
      <c r="DU233" s="356"/>
      <c r="DV233" s="357"/>
      <c r="DW233" s="423"/>
      <c r="DX233" s="358"/>
      <c r="DY233" s="356"/>
      <c r="DZ233" s="356"/>
      <c r="EA233" s="356"/>
      <c r="EB233" s="357"/>
      <c r="EC233" s="423"/>
      <c r="ED233" s="424"/>
    </row>
    <row r="234" spans="2:134" ht="12.6" customHeight="1" x14ac:dyDescent="0.25">
      <c r="B234" s="432">
        <f t="shared" ref="B234" si="4763">B231+1</f>
        <v>76</v>
      </c>
      <c r="C234" s="429"/>
      <c r="D234" s="429"/>
      <c r="E234" s="429"/>
      <c r="F234" s="445" t="s">
        <v>212</v>
      </c>
      <c r="G234" s="450"/>
      <c r="H234" s="462" t="str">
        <f t="shared" ref="H234" si="4764">IF($F234="3e)  Skoršia transpozícia  - zavedenie transpozície pred termínom ktorý určuje smernica EÚ. "," ","")</f>
        <v/>
      </c>
      <c r="I234" s="462" t="str">
        <f t="shared" ref="I234" si="4765">IF($F234="3e)  Skoršia transpozícia  - zavedenie transpozície pred termínom ktorý určuje smernica EÚ. ",$H234,"NA")</f>
        <v>NA</v>
      </c>
      <c r="J234" s="494">
        <f>IF(I234&gt;12,1,I234/12)</f>
        <v>1</v>
      </c>
      <c r="K234" s="445"/>
      <c r="L234" s="414"/>
      <c r="M234" s="455">
        <f>IF(L234="N",0,L234)</f>
        <v>0</v>
      </c>
      <c r="N234" s="414" t="s">
        <v>212</v>
      </c>
      <c r="O234" s="414"/>
      <c r="P234" s="414"/>
      <c r="Q234" s="390" t="s">
        <v>36</v>
      </c>
      <c r="R234" s="385">
        <f>VLOOKUP(Q234,vstupy!$B$3:$C$15,2,FALSE)</f>
        <v>0</v>
      </c>
      <c r="S234" s="414"/>
      <c r="T234" s="415"/>
      <c r="U234" s="390" t="s">
        <v>36</v>
      </c>
      <c r="V234" s="385">
        <f>VLOOKUP(U234,vstupy!$B$3:$C$15,2,FALSE)</f>
        <v>0</v>
      </c>
      <c r="W234" s="414"/>
      <c r="X234" s="292" t="s">
        <v>157</v>
      </c>
      <c r="Y234" s="293" t="s">
        <v>152</v>
      </c>
      <c r="Z234" s="294">
        <f>VLOOKUP($X234,vstupy!$B$18:$F$31,MATCH($Y234,vstupy!$B$17:$F$17,0),0)</f>
        <v>0</v>
      </c>
      <c r="AA234" s="295" t="s">
        <v>158</v>
      </c>
      <c r="AB234" s="294">
        <f>VLOOKUP($AA234,vstupy!$B$34:$C$36,2,FALSE)</f>
        <v>0</v>
      </c>
      <c r="AC234" s="294">
        <f t="shared" si="4688"/>
        <v>0</v>
      </c>
      <c r="AD234" s="440" t="s">
        <v>36</v>
      </c>
      <c r="AE234" s="434">
        <f>VLOOKUP(AD234,vstupy!$B$3:$C$15,2,FALSE)</f>
        <v>0</v>
      </c>
      <c r="AF234" s="437" t="str">
        <f>IFERROR(IF(M234=0,"N",O234/L234*J234),0)</f>
        <v>N</v>
      </c>
      <c r="AG234" s="382">
        <f>O234*J234</f>
        <v>0</v>
      </c>
      <c r="AH234" s="394">
        <f t="shared" ref="AH234" si="4766">P234*R234*J234</f>
        <v>0</v>
      </c>
      <c r="AI234" s="381">
        <f t="shared" ref="AI234" si="4767">IFERROR(AH234*M234,0)</f>
        <v>0</v>
      </c>
      <c r="AJ234" s="394" t="str">
        <f t="shared" ref="AJ234" si="4768">IFERROR(IF(M234=0,"N",S234/L234*J234),0)</f>
        <v>N</v>
      </c>
      <c r="AK234" s="382">
        <f t="shared" ref="AK234" si="4769">S234*J234</f>
        <v>0</v>
      </c>
      <c r="AL234" s="382">
        <f>T234*V234*J234</f>
        <v>0</v>
      </c>
      <c r="AM234" s="387">
        <f t="shared" ref="AM234" si="4770">IFERROR(AL234*M234,0)</f>
        <v>0</v>
      </c>
      <c r="AN234" s="381">
        <f>IF(W234&gt;0,IF(AE234&gt;0,($G$5/160)*(W234/60)*AE234*J234,0),IF(AE234&gt;0,($G$5/160)*((AC234+AC235+AC236)/60)*AE234*J234,0))</f>
        <v>0</v>
      </c>
      <c r="AO234" s="384">
        <f>IFERROR(AN234*M234,0)</f>
        <v>0</v>
      </c>
      <c r="AP234" s="358">
        <f t="shared" ref="AP234" si="4771">IF($N234="In (zvyšuje náklady)",AF234,0)</f>
        <v>0</v>
      </c>
      <c r="AQ234" s="356">
        <f t="shared" ref="AQ234" si="4772">IF($N234="In (zvyšuje náklady)",AG234,0)</f>
        <v>0</v>
      </c>
      <c r="AR234" s="356">
        <f t="shared" ref="AR234" si="4773">IF($N234="In (zvyšuje náklady)",AH234,0)</f>
        <v>0</v>
      </c>
      <c r="AS234" s="356">
        <f t="shared" ref="AS234" si="4774">IF($N234="In (zvyšuje náklady)",AI234,0)</f>
        <v>0</v>
      </c>
      <c r="AT234" s="356">
        <f t="shared" ref="AT234" si="4775">IF($N234="In (zvyšuje náklady)",AJ234,0)</f>
        <v>0</v>
      </c>
      <c r="AU234" s="356">
        <f t="shared" ref="AU234" si="4776">IF($N234="In (zvyšuje náklady)",AK234,0)</f>
        <v>0</v>
      </c>
      <c r="AV234" s="356">
        <f t="shared" ref="AV234" si="4777">IF($N234="In (zvyšuje náklady)",AL234,0)</f>
        <v>0</v>
      </c>
      <c r="AW234" s="356">
        <f t="shared" ref="AW234" si="4778">IF($N234="In (zvyšuje náklady)",AM234,0)</f>
        <v>0</v>
      </c>
      <c r="AX234" s="356">
        <f t="shared" ref="AX234" si="4779">IF($N234="In (zvyšuje náklady)",AN234,0)</f>
        <v>0</v>
      </c>
      <c r="AY234" s="356">
        <f t="shared" ref="AY234" si="4780">IF($N234="In (zvyšuje náklady)",AO234,0)</f>
        <v>0</v>
      </c>
      <c r="AZ234" s="356" t="str">
        <f t="shared" ref="AZ234" si="4781">IF($N234="Out (znižuje náklady)",AF234,"0")</f>
        <v>0</v>
      </c>
      <c r="BA234" s="356" t="str">
        <f t="shared" ref="BA234" si="4782">IF($N234="Out (znižuje náklady)",AG234,"0")</f>
        <v>0</v>
      </c>
      <c r="BB234" s="356" t="str">
        <f t="shared" ref="BB234" si="4783">IF($N234="Out (znižuje náklady)",AH234,"0")</f>
        <v>0</v>
      </c>
      <c r="BC234" s="356" t="str">
        <f t="shared" ref="BC234" si="4784">IF($N234="Out (znižuje náklady)",AI234,"0")</f>
        <v>0</v>
      </c>
      <c r="BD234" s="356" t="str">
        <f t="shared" ref="BD234" si="4785">IF($N234="Out (znižuje náklady)",AJ234,"0")</f>
        <v>0</v>
      </c>
      <c r="BE234" s="356" t="str">
        <f t="shared" ref="BE234" si="4786">IF($N234="Out (znižuje náklady)",AK234,"0")</f>
        <v>0</v>
      </c>
      <c r="BF234" s="356" t="str">
        <f t="shared" ref="BF234" si="4787">IF($N234="Out (znižuje náklady)",AL234,"0")</f>
        <v>0</v>
      </c>
      <c r="BG234" s="356" t="str">
        <f t="shared" ref="BG234" si="4788">IF($N234="Out (znižuje náklady)",AM234,"0")</f>
        <v>0</v>
      </c>
      <c r="BH234" s="356" t="str">
        <f t="shared" ref="BH234" si="4789">IF($N234="Out (znižuje náklady)",AN234,"0")</f>
        <v>0</v>
      </c>
      <c r="BI234" s="502" t="str">
        <f t="shared" ref="BI234" si="4790">IF($N234="Out (znižuje náklady)",AO234,"0")</f>
        <v>0</v>
      </c>
      <c r="BJ234" s="355">
        <f>IF(F234=vstupy!$B$47,0,1)</f>
        <v>1</v>
      </c>
      <c r="BK234" s="358">
        <f t="shared" ref="BK234" si="4791">$BJ234*AP234</f>
        <v>0</v>
      </c>
      <c r="BL234" s="356">
        <f t="shared" ref="BL234" si="4792">$BJ234*AQ234</f>
        <v>0</v>
      </c>
      <c r="BM234" s="356">
        <f t="shared" ref="BM234" si="4793">$BJ234*AR234</f>
        <v>0</v>
      </c>
      <c r="BN234" s="356">
        <f t="shared" ref="BN234" si="4794">$BJ234*AS234</f>
        <v>0</v>
      </c>
      <c r="BO234" s="356">
        <f t="shared" ref="BO234" si="4795">$BJ234*AT234</f>
        <v>0</v>
      </c>
      <c r="BP234" s="356">
        <f t="shared" ref="BP234" si="4796">$BJ234*AU234</f>
        <v>0</v>
      </c>
      <c r="BQ234" s="356">
        <f t="shared" ref="BQ234" si="4797">$BJ234*AV234</f>
        <v>0</v>
      </c>
      <c r="BR234" s="356">
        <f t="shared" ref="BR234" si="4798">$BJ234*AW234</f>
        <v>0</v>
      </c>
      <c r="BS234" s="356">
        <f t="shared" ref="BS234" si="4799">$BJ234*AX234</f>
        <v>0</v>
      </c>
      <c r="BT234" s="357">
        <f t="shared" ref="BT234" si="4800">$BJ234*AY234</f>
        <v>0</v>
      </c>
      <c r="BU234" s="358">
        <f t="shared" ref="BU234" si="4801">$BJ234*AZ234</f>
        <v>0</v>
      </c>
      <c r="BV234" s="356">
        <f t="shared" ref="BV234" si="4802">$BJ234*BA234</f>
        <v>0</v>
      </c>
      <c r="BW234" s="356">
        <f t="shared" ref="BW234" si="4803">$BJ234*BB234</f>
        <v>0</v>
      </c>
      <c r="BX234" s="356">
        <f t="shared" ref="BX234" si="4804">$BJ234*BC234</f>
        <v>0</v>
      </c>
      <c r="BY234" s="356">
        <f t="shared" ref="BY234" si="4805">$BJ234*BD234</f>
        <v>0</v>
      </c>
      <c r="BZ234" s="356">
        <f t="shared" ref="BZ234" si="4806">$BJ234*BE234</f>
        <v>0</v>
      </c>
      <c r="CA234" s="356">
        <f t="shared" ref="CA234" si="4807">$BJ234*BF234</f>
        <v>0</v>
      </c>
      <c r="CB234" s="356">
        <f t="shared" ref="CB234" si="4808">$BJ234*BG234</f>
        <v>0</v>
      </c>
      <c r="CC234" s="356">
        <f t="shared" ref="CC234" si="4809">$BJ234*BH234</f>
        <v>0</v>
      </c>
      <c r="CD234" s="357">
        <f t="shared" ref="CD234" si="4810">$BJ234*BI234</f>
        <v>0</v>
      </c>
      <c r="CE234" s="395">
        <f>IF(N234="Nemení sa",1,0)</f>
        <v>0</v>
      </c>
      <c r="CF234" s="358">
        <f>AG234*$CE234</f>
        <v>0</v>
      </c>
      <c r="CG234" s="356">
        <f>AI234*$CE234</f>
        <v>0</v>
      </c>
      <c r="CH234" s="356">
        <f>AK234*$CE234</f>
        <v>0</v>
      </c>
      <c r="CI234" s="356">
        <f>AM234*$CE234</f>
        <v>0</v>
      </c>
      <c r="CJ234" s="357">
        <f>AO234*$CE234</f>
        <v>0</v>
      </c>
      <c r="CK234" s="396">
        <f t="shared" ref="CK234" si="4811">SUM(CF234:CJ236)</f>
        <v>0</v>
      </c>
      <c r="CL234" s="397">
        <f>IF(F234=vstupy!B$42,"1",0)</f>
        <v>0</v>
      </c>
      <c r="CM234" s="358">
        <f t="shared" ref="CM234" si="4812">IF($CL234="1",AP234,0)</f>
        <v>0</v>
      </c>
      <c r="CN234" s="356">
        <f t="shared" ref="CN234" si="4813">IF($CL234="1",AQ234,0)</f>
        <v>0</v>
      </c>
      <c r="CO234" s="356">
        <f t="shared" ref="CO234" si="4814">IF($CL234="1",AR234,0)</f>
        <v>0</v>
      </c>
      <c r="CP234" s="356">
        <f t="shared" ref="CP234" si="4815">IF($CL234="1",AS234,0)</f>
        <v>0</v>
      </c>
      <c r="CQ234" s="356">
        <f t="shared" ref="CQ234" si="4816">IF($CL234="1",AT234,0)</f>
        <v>0</v>
      </c>
      <c r="CR234" s="356">
        <f t="shared" ref="CR234" si="4817">IF($CL234="1",AU234,0)</f>
        <v>0</v>
      </c>
      <c r="CS234" s="356">
        <f t="shared" ref="CS234" si="4818">IF($CL234="1",AV234,0)</f>
        <v>0</v>
      </c>
      <c r="CT234" s="356">
        <f t="shared" ref="CT234" si="4819">IF($CL234="1",AW234,0)</f>
        <v>0</v>
      </c>
      <c r="CU234" s="356">
        <f t="shared" ref="CU234" si="4820">IF($CL234="1",AX234,0)</f>
        <v>0</v>
      </c>
      <c r="CV234" s="357">
        <f t="shared" ref="CV234" si="4821">IF($CL234="1",AY234,0)</f>
        <v>0</v>
      </c>
      <c r="CW234" s="355">
        <f>CP234+CT234+CV234</f>
        <v>0</v>
      </c>
      <c r="CX234" s="355">
        <f t="shared" ref="CX234" si="4822">CN234+CR234</f>
        <v>0</v>
      </c>
      <c r="CY234" s="358">
        <f t="shared" ref="CY234" si="4823">IF($CL234="1",AZ234,0)</f>
        <v>0</v>
      </c>
      <c r="CZ234" s="356">
        <f t="shared" ref="CZ234" si="4824">IF($CL234="1",BA234,0)</f>
        <v>0</v>
      </c>
      <c r="DA234" s="356">
        <f t="shared" ref="DA234" si="4825">IF($CL234="1",BB234,0)</f>
        <v>0</v>
      </c>
      <c r="DB234" s="356">
        <f t="shared" ref="DB234" si="4826">IF($CL234="1",BC234,0)</f>
        <v>0</v>
      </c>
      <c r="DC234" s="356">
        <f t="shared" ref="DC234" si="4827">IF($CL234="1",BD234,0)</f>
        <v>0</v>
      </c>
      <c r="DD234" s="356">
        <f t="shared" ref="DD234" si="4828">IF($CL234="1",BE234,0)</f>
        <v>0</v>
      </c>
      <c r="DE234" s="356">
        <f t="shared" ref="DE234" si="4829">IF($CL234="1",BF234,0)</f>
        <v>0</v>
      </c>
      <c r="DF234" s="356">
        <f t="shared" ref="DF234" si="4830">IF($CL234="1",BG234,0)</f>
        <v>0</v>
      </c>
      <c r="DG234" s="356">
        <f t="shared" ref="DG234" si="4831">IF($CL234="1",BH234,0)</f>
        <v>0</v>
      </c>
      <c r="DH234" s="357">
        <f t="shared" ref="DH234" si="4832">IF($CL234="1",BI234,0)</f>
        <v>0</v>
      </c>
      <c r="DI234" s="352">
        <f>DB234+DF234+DH234</f>
        <v>0</v>
      </c>
      <c r="DJ234" s="352">
        <f t="shared" ref="DJ234" si="4833">CZ234+DD234</f>
        <v>0</v>
      </c>
      <c r="DK234" s="393">
        <f>IF(CE234=0,1,0)</f>
        <v>1</v>
      </c>
      <c r="DL234" s="393">
        <f>IFERROR(IF($AF234="N",AH234+AJ234+AL234+AN234,AF234+AH234+AJ234+AL234+AN234),0)*$DK234</f>
        <v>0</v>
      </c>
      <c r="DM234" s="393">
        <f>(AG234+AI234+AK234+AM234+AO234)*$DK234</f>
        <v>0</v>
      </c>
      <c r="DN234" s="393">
        <f>AS234+AW234+AY234-CW234</f>
        <v>0</v>
      </c>
      <c r="DO234" s="393">
        <f>BC234+BG234+BI234-DI234</f>
        <v>0</v>
      </c>
      <c r="DP234" s="393">
        <f>DN234+DO234</f>
        <v>0</v>
      </c>
      <c r="DQ234" s="392" t="str">
        <f>IF(OR(F234=vstupy!B$40,F234=vstupy!B$41,F234=vstupy!B$42,),"0","1")</f>
        <v>0</v>
      </c>
      <c r="DR234" s="358">
        <f>IF($DQ234="1",AQ234,"0")+CF234</f>
        <v>0</v>
      </c>
      <c r="DS234" s="356">
        <f>IF($DQ234="1",AS234,"0")+CG234</f>
        <v>0</v>
      </c>
      <c r="DT234" s="356">
        <f>IF($DQ234="1",AU234,"0")+CH234</f>
        <v>0</v>
      </c>
      <c r="DU234" s="356">
        <f>IF($DQ234="1",AW234,"0")+CI234</f>
        <v>0</v>
      </c>
      <c r="DV234" s="357">
        <f>IF($DQ234="1",AY234,"0")+CJ234</f>
        <v>0</v>
      </c>
      <c r="DW234" s="423">
        <f t="shared" ref="DW234" si="4834">SUM(DR234:DV236)</f>
        <v>0</v>
      </c>
      <c r="DX234" s="358" t="str">
        <f t="shared" ref="DX234" si="4835">IF($DQ234="1",BA234,"0")</f>
        <v>0</v>
      </c>
      <c r="DY234" s="356" t="str">
        <f t="shared" ref="DY234" si="4836">IF($DQ234="1",BC234,"0")</f>
        <v>0</v>
      </c>
      <c r="DZ234" s="356" t="str">
        <f t="shared" ref="DZ234" si="4837">IF($DQ234="1",BE234,"0")</f>
        <v>0</v>
      </c>
      <c r="EA234" s="356" t="str">
        <f>IF($DQ234="1",BG234,"0")</f>
        <v>0</v>
      </c>
      <c r="EB234" s="357" t="str">
        <f>IF($DQ234="1",BI234,"0")</f>
        <v>0</v>
      </c>
      <c r="EC234" s="423">
        <f t="shared" ref="EC234" si="4838">SUM(DX234:EB236)</f>
        <v>0</v>
      </c>
      <c r="ED234" s="424">
        <f>EC234+DW234</f>
        <v>0</v>
      </c>
    </row>
    <row r="235" spans="2:134" ht="12.6" customHeight="1" x14ac:dyDescent="0.25">
      <c r="B235" s="432"/>
      <c r="C235" s="429"/>
      <c r="D235" s="429"/>
      <c r="E235" s="429"/>
      <c r="F235" s="446"/>
      <c r="G235" s="450"/>
      <c r="H235" s="463"/>
      <c r="I235" s="463"/>
      <c r="J235" s="495"/>
      <c r="K235" s="446"/>
      <c r="L235" s="414"/>
      <c r="M235" s="455"/>
      <c r="N235" s="414"/>
      <c r="O235" s="414"/>
      <c r="P235" s="414"/>
      <c r="Q235" s="390"/>
      <c r="R235" s="385"/>
      <c r="S235" s="414"/>
      <c r="T235" s="415"/>
      <c r="U235" s="390"/>
      <c r="V235" s="385"/>
      <c r="W235" s="414"/>
      <c r="X235" s="292" t="s">
        <v>157</v>
      </c>
      <c r="Y235" s="293" t="s">
        <v>152</v>
      </c>
      <c r="Z235" s="294">
        <f>VLOOKUP($X235,vstupy!$B$18:$F$31,MATCH($Y235,vstupy!$B$17:$F$17,0),0)</f>
        <v>0</v>
      </c>
      <c r="AA235" s="295" t="s">
        <v>158</v>
      </c>
      <c r="AB235" s="294">
        <f>VLOOKUP($AA235,vstupy!$B$34:$C$36,2,FALSE)</f>
        <v>0</v>
      </c>
      <c r="AC235" s="294">
        <f t="shared" si="4688"/>
        <v>0</v>
      </c>
      <c r="AD235" s="441"/>
      <c r="AE235" s="435"/>
      <c r="AF235" s="358"/>
      <c r="AG235" s="382"/>
      <c r="AH235" s="382"/>
      <c r="AI235" s="382"/>
      <c r="AJ235" s="382"/>
      <c r="AK235" s="382"/>
      <c r="AL235" s="382"/>
      <c r="AM235" s="389"/>
      <c r="AN235" s="382"/>
      <c r="AO235" s="384"/>
      <c r="AP235" s="358"/>
      <c r="AQ235" s="356"/>
      <c r="AR235" s="356"/>
      <c r="AS235" s="356"/>
      <c r="AT235" s="356"/>
      <c r="AU235" s="356"/>
      <c r="AV235" s="356"/>
      <c r="AW235" s="356"/>
      <c r="AX235" s="356"/>
      <c r="AY235" s="356"/>
      <c r="AZ235" s="356"/>
      <c r="BA235" s="356"/>
      <c r="BB235" s="356"/>
      <c r="BC235" s="356"/>
      <c r="BD235" s="356"/>
      <c r="BE235" s="356"/>
      <c r="BF235" s="356"/>
      <c r="BG235" s="356"/>
      <c r="BH235" s="356"/>
      <c r="BI235" s="502"/>
      <c r="BJ235" s="355"/>
      <c r="BK235" s="358"/>
      <c r="BL235" s="356"/>
      <c r="BM235" s="356"/>
      <c r="BN235" s="356"/>
      <c r="BO235" s="356"/>
      <c r="BP235" s="356"/>
      <c r="BQ235" s="356"/>
      <c r="BR235" s="356"/>
      <c r="BS235" s="356"/>
      <c r="BT235" s="357"/>
      <c r="BU235" s="358"/>
      <c r="BV235" s="356"/>
      <c r="BW235" s="356"/>
      <c r="BX235" s="356"/>
      <c r="BY235" s="356"/>
      <c r="BZ235" s="356"/>
      <c r="CA235" s="356"/>
      <c r="CB235" s="356"/>
      <c r="CC235" s="356"/>
      <c r="CD235" s="357"/>
      <c r="CE235" s="395"/>
      <c r="CF235" s="358"/>
      <c r="CG235" s="356"/>
      <c r="CH235" s="356"/>
      <c r="CI235" s="356"/>
      <c r="CJ235" s="357"/>
      <c r="CK235" s="396"/>
      <c r="CL235" s="398"/>
      <c r="CM235" s="358"/>
      <c r="CN235" s="356"/>
      <c r="CO235" s="356"/>
      <c r="CP235" s="356"/>
      <c r="CQ235" s="356"/>
      <c r="CR235" s="356"/>
      <c r="CS235" s="356"/>
      <c r="CT235" s="356"/>
      <c r="CU235" s="356"/>
      <c r="CV235" s="357"/>
      <c r="CW235" s="355"/>
      <c r="CX235" s="355"/>
      <c r="CY235" s="358"/>
      <c r="CZ235" s="356"/>
      <c r="DA235" s="356"/>
      <c r="DB235" s="356"/>
      <c r="DC235" s="356"/>
      <c r="DD235" s="356"/>
      <c r="DE235" s="356"/>
      <c r="DF235" s="356"/>
      <c r="DG235" s="356"/>
      <c r="DH235" s="357"/>
      <c r="DI235" s="352"/>
      <c r="DJ235" s="352"/>
      <c r="DK235" s="393"/>
      <c r="DL235" s="393"/>
      <c r="DM235" s="393"/>
      <c r="DN235" s="393"/>
      <c r="DO235" s="393"/>
      <c r="DP235" s="393"/>
      <c r="DQ235" s="392"/>
      <c r="DR235" s="358"/>
      <c r="DS235" s="356"/>
      <c r="DT235" s="356"/>
      <c r="DU235" s="356"/>
      <c r="DV235" s="357"/>
      <c r="DW235" s="423"/>
      <c r="DX235" s="358"/>
      <c r="DY235" s="356"/>
      <c r="DZ235" s="356"/>
      <c r="EA235" s="356"/>
      <c r="EB235" s="357"/>
      <c r="EC235" s="423"/>
      <c r="ED235" s="424"/>
    </row>
    <row r="236" spans="2:134" ht="12.6" customHeight="1" x14ac:dyDescent="0.25">
      <c r="B236" s="432"/>
      <c r="C236" s="429"/>
      <c r="D236" s="429"/>
      <c r="E236" s="429"/>
      <c r="F236" s="447"/>
      <c r="G236" s="450"/>
      <c r="H236" s="464"/>
      <c r="I236" s="464"/>
      <c r="J236" s="496"/>
      <c r="K236" s="447"/>
      <c r="L236" s="414"/>
      <c r="M236" s="455"/>
      <c r="N236" s="414"/>
      <c r="O236" s="414"/>
      <c r="P236" s="414"/>
      <c r="Q236" s="390"/>
      <c r="R236" s="385"/>
      <c r="S236" s="414"/>
      <c r="T236" s="415"/>
      <c r="U236" s="390"/>
      <c r="V236" s="385"/>
      <c r="W236" s="414"/>
      <c r="X236" s="292" t="s">
        <v>157</v>
      </c>
      <c r="Y236" s="293" t="s">
        <v>152</v>
      </c>
      <c r="Z236" s="294">
        <f>VLOOKUP($X236,vstupy!$B$18:$F$31,MATCH($Y236,vstupy!$B$17:$F$17,0),0)</f>
        <v>0</v>
      </c>
      <c r="AA236" s="295" t="s">
        <v>158</v>
      </c>
      <c r="AB236" s="294">
        <f>VLOOKUP($AA236,vstupy!$B$34:$C$36,2,FALSE)</f>
        <v>0</v>
      </c>
      <c r="AC236" s="294">
        <f t="shared" si="4688"/>
        <v>0</v>
      </c>
      <c r="AD236" s="442"/>
      <c r="AE236" s="436"/>
      <c r="AF236" s="358"/>
      <c r="AG236" s="382"/>
      <c r="AH236" s="382"/>
      <c r="AI236" s="382"/>
      <c r="AJ236" s="382"/>
      <c r="AK236" s="382"/>
      <c r="AL236" s="382"/>
      <c r="AM236" s="381"/>
      <c r="AN236" s="382"/>
      <c r="AO236" s="384"/>
      <c r="AP236" s="358"/>
      <c r="AQ236" s="356"/>
      <c r="AR236" s="356"/>
      <c r="AS236" s="356"/>
      <c r="AT236" s="356"/>
      <c r="AU236" s="356"/>
      <c r="AV236" s="356"/>
      <c r="AW236" s="356"/>
      <c r="AX236" s="356"/>
      <c r="AY236" s="356"/>
      <c r="AZ236" s="356"/>
      <c r="BA236" s="356"/>
      <c r="BB236" s="356"/>
      <c r="BC236" s="356"/>
      <c r="BD236" s="356"/>
      <c r="BE236" s="356"/>
      <c r="BF236" s="356"/>
      <c r="BG236" s="356"/>
      <c r="BH236" s="356"/>
      <c r="BI236" s="502"/>
      <c r="BJ236" s="355"/>
      <c r="BK236" s="358"/>
      <c r="BL236" s="356"/>
      <c r="BM236" s="356"/>
      <c r="BN236" s="356"/>
      <c r="BO236" s="356"/>
      <c r="BP236" s="356"/>
      <c r="BQ236" s="356"/>
      <c r="BR236" s="356"/>
      <c r="BS236" s="356"/>
      <c r="BT236" s="357"/>
      <c r="BU236" s="358"/>
      <c r="BV236" s="356"/>
      <c r="BW236" s="356"/>
      <c r="BX236" s="356"/>
      <c r="BY236" s="356"/>
      <c r="BZ236" s="356"/>
      <c r="CA236" s="356"/>
      <c r="CB236" s="356"/>
      <c r="CC236" s="356"/>
      <c r="CD236" s="357"/>
      <c r="CE236" s="395"/>
      <c r="CF236" s="358"/>
      <c r="CG236" s="356"/>
      <c r="CH236" s="356"/>
      <c r="CI236" s="356"/>
      <c r="CJ236" s="357"/>
      <c r="CK236" s="396"/>
      <c r="CL236" s="399"/>
      <c r="CM236" s="358"/>
      <c r="CN236" s="356"/>
      <c r="CO236" s="356"/>
      <c r="CP236" s="356"/>
      <c r="CQ236" s="356"/>
      <c r="CR236" s="356"/>
      <c r="CS236" s="356"/>
      <c r="CT236" s="356"/>
      <c r="CU236" s="356"/>
      <c r="CV236" s="357"/>
      <c r="CW236" s="355"/>
      <c r="CX236" s="355"/>
      <c r="CY236" s="358"/>
      <c r="CZ236" s="356"/>
      <c r="DA236" s="356"/>
      <c r="DB236" s="356"/>
      <c r="DC236" s="356"/>
      <c r="DD236" s="356"/>
      <c r="DE236" s="356"/>
      <c r="DF236" s="356"/>
      <c r="DG236" s="356"/>
      <c r="DH236" s="357"/>
      <c r="DI236" s="352"/>
      <c r="DJ236" s="352"/>
      <c r="DK236" s="393"/>
      <c r="DL236" s="393"/>
      <c r="DM236" s="393"/>
      <c r="DN236" s="393"/>
      <c r="DO236" s="393"/>
      <c r="DP236" s="393"/>
      <c r="DQ236" s="392"/>
      <c r="DR236" s="358"/>
      <c r="DS236" s="356"/>
      <c r="DT236" s="356"/>
      <c r="DU236" s="356"/>
      <c r="DV236" s="357"/>
      <c r="DW236" s="423"/>
      <c r="DX236" s="358"/>
      <c r="DY236" s="356"/>
      <c r="DZ236" s="356"/>
      <c r="EA236" s="356"/>
      <c r="EB236" s="357"/>
      <c r="EC236" s="423"/>
      <c r="ED236" s="424"/>
    </row>
    <row r="237" spans="2:134" ht="12.6" customHeight="1" x14ac:dyDescent="0.25">
      <c r="B237" s="433">
        <f t="shared" ref="B237" si="4839">B234+1</f>
        <v>77</v>
      </c>
      <c r="C237" s="428"/>
      <c r="D237" s="428"/>
      <c r="E237" s="428"/>
      <c r="F237" s="457" t="s">
        <v>212</v>
      </c>
      <c r="G237" s="449"/>
      <c r="H237" s="474" t="str">
        <f t="shared" ref="H237" si="4840">IF($F237="3e)  Skoršia transpozícia  - zavedenie transpozície pred termínom ktorý určuje smernica EÚ. "," ","")</f>
        <v/>
      </c>
      <c r="I237" s="474" t="str">
        <f t="shared" ref="I237" si="4841">IF($F237="3e)  Skoršia transpozícia  - zavedenie transpozície pred termínom ktorý určuje smernica EÚ. ",$H237,"NA")</f>
        <v>NA</v>
      </c>
      <c r="J237" s="491">
        <f>IF(I237&gt;12,1,I237/12)</f>
        <v>1</v>
      </c>
      <c r="K237" s="457"/>
      <c r="L237" s="413"/>
      <c r="M237" s="456">
        <f>IF(L237="N",0,L237)</f>
        <v>0</v>
      </c>
      <c r="N237" s="413" t="s">
        <v>212</v>
      </c>
      <c r="O237" s="413"/>
      <c r="P237" s="413"/>
      <c r="Q237" s="391" t="s">
        <v>36</v>
      </c>
      <c r="R237" s="386">
        <f>VLOOKUP(Q237,vstupy!$B$3:$C$15,2,FALSE)</f>
        <v>0</v>
      </c>
      <c r="S237" s="413"/>
      <c r="T237" s="416"/>
      <c r="U237" s="391" t="s">
        <v>36</v>
      </c>
      <c r="V237" s="386">
        <f>VLOOKUP(U237,vstupy!$B$3:$C$15,2,FALSE)</f>
        <v>0</v>
      </c>
      <c r="W237" s="413"/>
      <c r="X237" s="174" t="s">
        <v>157</v>
      </c>
      <c r="Y237" s="188" t="s">
        <v>152</v>
      </c>
      <c r="Z237" s="185">
        <f>VLOOKUP($X237,vstupy!$B$18:$F$31,MATCH($Y237,vstupy!$B$17:$F$17,0),0)</f>
        <v>0</v>
      </c>
      <c r="AA237" s="121" t="s">
        <v>158</v>
      </c>
      <c r="AB237" s="185">
        <f>VLOOKUP($AA237,vstupy!$B$34:$C$36,2,FALSE)</f>
        <v>0</v>
      </c>
      <c r="AC237" s="185">
        <f t="shared" si="4688"/>
        <v>0</v>
      </c>
      <c r="AD237" s="465" t="s">
        <v>36</v>
      </c>
      <c r="AE237" s="434">
        <f>VLOOKUP(AD237,vstupy!$B$3:$C$15,2,FALSE)</f>
        <v>0</v>
      </c>
      <c r="AF237" s="437" t="str">
        <f>IFERROR(IF(M237=0,"N",O237/L237*J237),0)</f>
        <v>N</v>
      </c>
      <c r="AG237" s="382">
        <f>O237*J237</f>
        <v>0</v>
      </c>
      <c r="AH237" s="394">
        <f t="shared" ref="AH237" si="4842">P237*R237*J237</f>
        <v>0</v>
      </c>
      <c r="AI237" s="381">
        <f t="shared" ref="AI237" si="4843">IFERROR(AH237*M237,0)</f>
        <v>0</v>
      </c>
      <c r="AJ237" s="394" t="str">
        <f t="shared" ref="AJ237" si="4844">IFERROR(IF(M237=0,"N",S237/L237*J237),0)</f>
        <v>N</v>
      </c>
      <c r="AK237" s="382">
        <f t="shared" ref="AK237" si="4845">S237*J237</f>
        <v>0</v>
      </c>
      <c r="AL237" s="382">
        <f>T237*V237*J237</f>
        <v>0</v>
      </c>
      <c r="AM237" s="387">
        <f t="shared" ref="AM237" si="4846">IFERROR(AL237*M237,0)</f>
        <v>0</v>
      </c>
      <c r="AN237" s="381">
        <f t="shared" ref="AN237" si="4847">IF(W237&gt;0,IF(AE237&gt;0,($G$5/160)*(W237/60)*AE237*J237,0),IF(AE237&gt;0,($G$5/160)*((AC237+AC238+AC239)/60)*AE237*J237,0))</f>
        <v>0</v>
      </c>
      <c r="AO237" s="384">
        <f>IFERROR(AN237*M237,0)</f>
        <v>0</v>
      </c>
      <c r="AP237" s="358">
        <f t="shared" ref="AP237" si="4848">IF($N237="In (zvyšuje náklady)",AF237,0)</f>
        <v>0</v>
      </c>
      <c r="AQ237" s="356">
        <f t="shared" ref="AQ237" si="4849">IF($N237="In (zvyšuje náklady)",AG237,0)</f>
        <v>0</v>
      </c>
      <c r="AR237" s="356">
        <f t="shared" ref="AR237" si="4850">IF($N237="In (zvyšuje náklady)",AH237,0)</f>
        <v>0</v>
      </c>
      <c r="AS237" s="356">
        <f t="shared" ref="AS237" si="4851">IF($N237="In (zvyšuje náklady)",AI237,0)</f>
        <v>0</v>
      </c>
      <c r="AT237" s="356">
        <f t="shared" ref="AT237" si="4852">IF($N237="In (zvyšuje náklady)",AJ237,0)</f>
        <v>0</v>
      </c>
      <c r="AU237" s="356">
        <f t="shared" ref="AU237" si="4853">IF($N237="In (zvyšuje náklady)",AK237,0)</f>
        <v>0</v>
      </c>
      <c r="AV237" s="356">
        <f t="shared" ref="AV237" si="4854">IF($N237="In (zvyšuje náklady)",AL237,0)</f>
        <v>0</v>
      </c>
      <c r="AW237" s="356">
        <f t="shared" ref="AW237" si="4855">IF($N237="In (zvyšuje náklady)",AM237,0)</f>
        <v>0</v>
      </c>
      <c r="AX237" s="356">
        <f t="shared" ref="AX237" si="4856">IF($N237="In (zvyšuje náklady)",AN237,0)</f>
        <v>0</v>
      </c>
      <c r="AY237" s="356">
        <f t="shared" ref="AY237" si="4857">IF($N237="In (zvyšuje náklady)",AO237,0)</f>
        <v>0</v>
      </c>
      <c r="AZ237" s="356" t="str">
        <f t="shared" ref="AZ237" si="4858">IF($N237="Out (znižuje náklady)",AF237,"0")</f>
        <v>0</v>
      </c>
      <c r="BA237" s="356" t="str">
        <f t="shared" ref="BA237" si="4859">IF($N237="Out (znižuje náklady)",AG237,"0")</f>
        <v>0</v>
      </c>
      <c r="BB237" s="356" t="str">
        <f t="shared" ref="BB237" si="4860">IF($N237="Out (znižuje náklady)",AH237,"0")</f>
        <v>0</v>
      </c>
      <c r="BC237" s="356" t="str">
        <f t="shared" ref="BC237" si="4861">IF($N237="Out (znižuje náklady)",AI237,"0")</f>
        <v>0</v>
      </c>
      <c r="BD237" s="356" t="str">
        <f t="shared" ref="BD237" si="4862">IF($N237="Out (znižuje náklady)",AJ237,"0")</f>
        <v>0</v>
      </c>
      <c r="BE237" s="356" t="str">
        <f t="shared" ref="BE237" si="4863">IF($N237="Out (znižuje náklady)",AK237,"0")</f>
        <v>0</v>
      </c>
      <c r="BF237" s="356" t="str">
        <f t="shared" ref="BF237" si="4864">IF($N237="Out (znižuje náklady)",AL237,"0")</f>
        <v>0</v>
      </c>
      <c r="BG237" s="356" t="str">
        <f t="shared" ref="BG237" si="4865">IF($N237="Out (znižuje náklady)",AM237,"0")</f>
        <v>0</v>
      </c>
      <c r="BH237" s="356" t="str">
        <f t="shared" ref="BH237" si="4866">IF($N237="Out (znižuje náklady)",AN237,"0")</f>
        <v>0</v>
      </c>
      <c r="BI237" s="502" t="str">
        <f t="shared" ref="BI237" si="4867">IF($N237="Out (znižuje náklady)",AO237,"0")</f>
        <v>0</v>
      </c>
      <c r="BJ237" s="355">
        <f>IF(F237=vstupy!$B$47,0,1)</f>
        <v>1</v>
      </c>
      <c r="BK237" s="358">
        <f t="shared" ref="BK237" si="4868">$BJ237*AP237</f>
        <v>0</v>
      </c>
      <c r="BL237" s="356">
        <f t="shared" ref="BL237" si="4869">$BJ237*AQ237</f>
        <v>0</v>
      </c>
      <c r="BM237" s="356">
        <f t="shared" ref="BM237" si="4870">$BJ237*AR237</f>
        <v>0</v>
      </c>
      <c r="BN237" s="356">
        <f t="shared" ref="BN237" si="4871">$BJ237*AS237</f>
        <v>0</v>
      </c>
      <c r="BO237" s="356">
        <f t="shared" ref="BO237" si="4872">$BJ237*AT237</f>
        <v>0</v>
      </c>
      <c r="BP237" s="356">
        <f t="shared" ref="BP237" si="4873">$BJ237*AU237</f>
        <v>0</v>
      </c>
      <c r="BQ237" s="356">
        <f t="shared" ref="BQ237" si="4874">$BJ237*AV237</f>
        <v>0</v>
      </c>
      <c r="BR237" s="356">
        <f t="shared" ref="BR237" si="4875">$BJ237*AW237</f>
        <v>0</v>
      </c>
      <c r="BS237" s="356">
        <f t="shared" ref="BS237" si="4876">$BJ237*AX237</f>
        <v>0</v>
      </c>
      <c r="BT237" s="357">
        <f t="shared" ref="BT237" si="4877">$BJ237*AY237</f>
        <v>0</v>
      </c>
      <c r="BU237" s="358">
        <f t="shared" ref="BU237" si="4878">$BJ237*AZ237</f>
        <v>0</v>
      </c>
      <c r="BV237" s="356">
        <f t="shared" ref="BV237" si="4879">$BJ237*BA237</f>
        <v>0</v>
      </c>
      <c r="BW237" s="356">
        <f t="shared" ref="BW237" si="4880">$BJ237*BB237</f>
        <v>0</v>
      </c>
      <c r="BX237" s="356">
        <f t="shared" ref="BX237" si="4881">$BJ237*BC237</f>
        <v>0</v>
      </c>
      <c r="BY237" s="356">
        <f t="shared" ref="BY237" si="4882">$BJ237*BD237</f>
        <v>0</v>
      </c>
      <c r="BZ237" s="356">
        <f t="shared" ref="BZ237" si="4883">$BJ237*BE237</f>
        <v>0</v>
      </c>
      <c r="CA237" s="356">
        <f t="shared" ref="CA237" si="4884">$BJ237*BF237</f>
        <v>0</v>
      </c>
      <c r="CB237" s="356">
        <f t="shared" ref="CB237" si="4885">$BJ237*BG237</f>
        <v>0</v>
      </c>
      <c r="CC237" s="356">
        <f t="shared" ref="CC237" si="4886">$BJ237*BH237</f>
        <v>0</v>
      </c>
      <c r="CD237" s="357">
        <f t="shared" ref="CD237" si="4887">$BJ237*BI237</f>
        <v>0</v>
      </c>
      <c r="CE237" s="395">
        <f>IF(N237="Nemení sa",1,0)</f>
        <v>0</v>
      </c>
      <c r="CF237" s="358">
        <f>AG237*$CE237</f>
        <v>0</v>
      </c>
      <c r="CG237" s="356">
        <f>AI237*$CE237</f>
        <v>0</v>
      </c>
      <c r="CH237" s="356">
        <f>AK237*$CE237</f>
        <v>0</v>
      </c>
      <c r="CI237" s="356">
        <f>AM237*$CE237</f>
        <v>0</v>
      </c>
      <c r="CJ237" s="357">
        <f>AO237*$CE237</f>
        <v>0</v>
      </c>
      <c r="CK237" s="396">
        <f t="shared" ref="CK237" si="4888">SUM(CF237:CJ239)</f>
        <v>0</v>
      </c>
      <c r="CL237" s="397">
        <f>IF(F237=vstupy!B$42,"1",0)</f>
        <v>0</v>
      </c>
      <c r="CM237" s="358">
        <f t="shared" ref="CM237" si="4889">IF($CL237="1",AP237,0)</f>
        <v>0</v>
      </c>
      <c r="CN237" s="356">
        <f t="shared" ref="CN237" si="4890">IF($CL237="1",AQ237,0)</f>
        <v>0</v>
      </c>
      <c r="CO237" s="356">
        <f t="shared" ref="CO237" si="4891">IF($CL237="1",AR237,0)</f>
        <v>0</v>
      </c>
      <c r="CP237" s="356">
        <f t="shared" ref="CP237" si="4892">IF($CL237="1",AS237,0)</f>
        <v>0</v>
      </c>
      <c r="CQ237" s="356">
        <f t="shared" ref="CQ237" si="4893">IF($CL237="1",AT237,0)</f>
        <v>0</v>
      </c>
      <c r="CR237" s="356">
        <f t="shared" ref="CR237" si="4894">IF($CL237="1",AU237,0)</f>
        <v>0</v>
      </c>
      <c r="CS237" s="356">
        <f t="shared" ref="CS237" si="4895">IF($CL237="1",AV237,0)</f>
        <v>0</v>
      </c>
      <c r="CT237" s="356">
        <f t="shared" ref="CT237" si="4896">IF($CL237="1",AW237,0)</f>
        <v>0</v>
      </c>
      <c r="CU237" s="356">
        <f t="shared" ref="CU237" si="4897">IF($CL237="1",AX237,0)</f>
        <v>0</v>
      </c>
      <c r="CV237" s="357">
        <f t="shared" ref="CV237" si="4898">IF($CL237="1",AY237,0)</f>
        <v>0</v>
      </c>
      <c r="CW237" s="355">
        <f>CP237+CT237+CV237</f>
        <v>0</v>
      </c>
      <c r="CX237" s="355">
        <f t="shared" ref="CX237" si="4899">CN237+CR237</f>
        <v>0</v>
      </c>
      <c r="CY237" s="358">
        <f t="shared" ref="CY237" si="4900">IF($CL237="1",AZ237,0)</f>
        <v>0</v>
      </c>
      <c r="CZ237" s="356">
        <f t="shared" ref="CZ237" si="4901">IF($CL237="1",BA237,0)</f>
        <v>0</v>
      </c>
      <c r="DA237" s="356">
        <f t="shared" ref="DA237" si="4902">IF($CL237="1",BB237,0)</f>
        <v>0</v>
      </c>
      <c r="DB237" s="356">
        <f t="shared" ref="DB237" si="4903">IF($CL237="1",BC237,0)</f>
        <v>0</v>
      </c>
      <c r="DC237" s="356">
        <f t="shared" ref="DC237" si="4904">IF($CL237="1",BD237,0)</f>
        <v>0</v>
      </c>
      <c r="DD237" s="356">
        <f t="shared" ref="DD237" si="4905">IF($CL237="1",BE237,0)</f>
        <v>0</v>
      </c>
      <c r="DE237" s="356">
        <f t="shared" ref="DE237" si="4906">IF($CL237="1",BF237,0)</f>
        <v>0</v>
      </c>
      <c r="DF237" s="356">
        <f t="shared" ref="DF237" si="4907">IF($CL237="1",BG237,0)</f>
        <v>0</v>
      </c>
      <c r="DG237" s="356">
        <f t="shared" ref="DG237" si="4908">IF($CL237="1",BH237,0)</f>
        <v>0</v>
      </c>
      <c r="DH237" s="357">
        <f t="shared" ref="DH237" si="4909">IF($CL237="1",BI237,0)</f>
        <v>0</v>
      </c>
      <c r="DI237" s="352">
        <f>DB237+DF237+DH237</f>
        <v>0</v>
      </c>
      <c r="DJ237" s="352">
        <f t="shared" ref="DJ237" si="4910">CZ237+DD237</f>
        <v>0</v>
      </c>
      <c r="DK237" s="393">
        <f>IF(CE237=0,1,0)</f>
        <v>1</v>
      </c>
      <c r="DL237" s="393">
        <f>IFERROR(IF($AF237="N",AH237+AJ237+AL237+AN237,AF237+AH237+AJ237+AL237+AN237),0)*$DK237</f>
        <v>0</v>
      </c>
      <c r="DM237" s="393">
        <f>(AG237+AI237+AK237+AM237+AO237)*$DK237</f>
        <v>0</v>
      </c>
      <c r="DN237" s="393">
        <f>AS237+AW237+AY237-CW237</f>
        <v>0</v>
      </c>
      <c r="DO237" s="393">
        <f>BC237+BG237+BI237-DI237</f>
        <v>0</v>
      </c>
      <c r="DP237" s="393">
        <f>DN237+DO237</f>
        <v>0</v>
      </c>
      <c r="DQ237" s="392" t="str">
        <f>IF(OR(F237=vstupy!B$40,F237=vstupy!B$41,F237=vstupy!B$42,),"0","1")</f>
        <v>0</v>
      </c>
      <c r="DR237" s="358">
        <f>IF($DQ237="1",AQ237,"0")+CF237</f>
        <v>0</v>
      </c>
      <c r="DS237" s="356">
        <f>IF($DQ237="1",AS237,"0")+CG237</f>
        <v>0</v>
      </c>
      <c r="DT237" s="356">
        <f>IF($DQ237="1",AU237,"0")+CH237</f>
        <v>0</v>
      </c>
      <c r="DU237" s="356">
        <f>IF($DQ237="1",AW237,"0")+CI237</f>
        <v>0</v>
      </c>
      <c r="DV237" s="357">
        <f>IF($DQ237="1",AY237,"0")+CJ237</f>
        <v>0</v>
      </c>
      <c r="DW237" s="423">
        <f t="shared" ref="DW237" si="4911">SUM(DR237:DV239)</f>
        <v>0</v>
      </c>
      <c r="DX237" s="358" t="str">
        <f t="shared" ref="DX237" si="4912">IF($DQ237="1",BA237,"0")</f>
        <v>0</v>
      </c>
      <c r="DY237" s="356" t="str">
        <f t="shared" ref="DY237" si="4913">IF($DQ237="1",BC237,"0")</f>
        <v>0</v>
      </c>
      <c r="DZ237" s="356" t="str">
        <f t="shared" ref="DZ237" si="4914">IF($DQ237="1",BE237,"0")</f>
        <v>0</v>
      </c>
      <c r="EA237" s="356" t="str">
        <f>IF($DQ237="1",BG237,"0")</f>
        <v>0</v>
      </c>
      <c r="EB237" s="357" t="str">
        <f>IF($DQ237="1",BI237,"0")</f>
        <v>0</v>
      </c>
      <c r="EC237" s="423">
        <f t="shared" ref="EC237" si="4915">SUM(DX237:EB239)</f>
        <v>0</v>
      </c>
      <c r="ED237" s="424">
        <f>EC237+DW237</f>
        <v>0</v>
      </c>
    </row>
    <row r="238" spans="2:134" ht="12.6" customHeight="1" x14ac:dyDescent="0.25">
      <c r="B238" s="433"/>
      <c r="C238" s="428"/>
      <c r="D238" s="428"/>
      <c r="E238" s="428"/>
      <c r="F238" s="458"/>
      <c r="G238" s="449"/>
      <c r="H238" s="475"/>
      <c r="I238" s="475"/>
      <c r="J238" s="492"/>
      <c r="K238" s="458"/>
      <c r="L238" s="413"/>
      <c r="M238" s="456"/>
      <c r="N238" s="413"/>
      <c r="O238" s="413"/>
      <c r="P238" s="413"/>
      <c r="Q238" s="391"/>
      <c r="R238" s="386"/>
      <c r="S238" s="413"/>
      <c r="T238" s="416"/>
      <c r="U238" s="391"/>
      <c r="V238" s="386"/>
      <c r="W238" s="413"/>
      <c r="X238" s="174" t="s">
        <v>157</v>
      </c>
      <c r="Y238" s="188" t="s">
        <v>152</v>
      </c>
      <c r="Z238" s="185">
        <f>VLOOKUP($X238,vstupy!$B$18:$F$31,MATCH($Y238,vstupy!$B$17:$F$17,0),0)</f>
        <v>0</v>
      </c>
      <c r="AA238" s="121" t="s">
        <v>158</v>
      </c>
      <c r="AB238" s="185">
        <f>VLOOKUP($AA238,vstupy!$B$34:$C$36,2,FALSE)</f>
        <v>0</v>
      </c>
      <c r="AC238" s="185">
        <f t="shared" si="4688"/>
        <v>0</v>
      </c>
      <c r="AD238" s="466"/>
      <c r="AE238" s="435"/>
      <c r="AF238" s="358"/>
      <c r="AG238" s="382"/>
      <c r="AH238" s="382"/>
      <c r="AI238" s="382"/>
      <c r="AJ238" s="382"/>
      <c r="AK238" s="382"/>
      <c r="AL238" s="382"/>
      <c r="AM238" s="389"/>
      <c r="AN238" s="382"/>
      <c r="AO238" s="384"/>
      <c r="AP238" s="358"/>
      <c r="AQ238" s="356"/>
      <c r="AR238" s="356"/>
      <c r="AS238" s="356"/>
      <c r="AT238" s="356"/>
      <c r="AU238" s="356"/>
      <c r="AV238" s="356"/>
      <c r="AW238" s="356"/>
      <c r="AX238" s="356"/>
      <c r="AY238" s="356"/>
      <c r="AZ238" s="356"/>
      <c r="BA238" s="356"/>
      <c r="BB238" s="356"/>
      <c r="BC238" s="356"/>
      <c r="BD238" s="356"/>
      <c r="BE238" s="356"/>
      <c r="BF238" s="356"/>
      <c r="BG238" s="356"/>
      <c r="BH238" s="356"/>
      <c r="BI238" s="502"/>
      <c r="BJ238" s="355"/>
      <c r="BK238" s="358"/>
      <c r="BL238" s="356"/>
      <c r="BM238" s="356"/>
      <c r="BN238" s="356"/>
      <c r="BO238" s="356"/>
      <c r="BP238" s="356"/>
      <c r="BQ238" s="356"/>
      <c r="BR238" s="356"/>
      <c r="BS238" s="356"/>
      <c r="BT238" s="357"/>
      <c r="BU238" s="358"/>
      <c r="BV238" s="356"/>
      <c r="BW238" s="356"/>
      <c r="BX238" s="356"/>
      <c r="BY238" s="356"/>
      <c r="BZ238" s="356"/>
      <c r="CA238" s="356"/>
      <c r="CB238" s="356"/>
      <c r="CC238" s="356"/>
      <c r="CD238" s="357"/>
      <c r="CE238" s="395"/>
      <c r="CF238" s="358"/>
      <c r="CG238" s="356"/>
      <c r="CH238" s="356"/>
      <c r="CI238" s="356"/>
      <c r="CJ238" s="357"/>
      <c r="CK238" s="396"/>
      <c r="CL238" s="398"/>
      <c r="CM238" s="358"/>
      <c r="CN238" s="356"/>
      <c r="CO238" s="356"/>
      <c r="CP238" s="356"/>
      <c r="CQ238" s="356"/>
      <c r="CR238" s="356"/>
      <c r="CS238" s="356"/>
      <c r="CT238" s="356"/>
      <c r="CU238" s="356"/>
      <c r="CV238" s="357"/>
      <c r="CW238" s="355"/>
      <c r="CX238" s="355"/>
      <c r="CY238" s="358"/>
      <c r="CZ238" s="356"/>
      <c r="DA238" s="356"/>
      <c r="DB238" s="356"/>
      <c r="DC238" s="356"/>
      <c r="DD238" s="356"/>
      <c r="DE238" s="356"/>
      <c r="DF238" s="356"/>
      <c r="DG238" s="356"/>
      <c r="DH238" s="357"/>
      <c r="DI238" s="352"/>
      <c r="DJ238" s="352"/>
      <c r="DK238" s="393"/>
      <c r="DL238" s="393"/>
      <c r="DM238" s="393"/>
      <c r="DN238" s="393"/>
      <c r="DO238" s="393"/>
      <c r="DP238" s="393"/>
      <c r="DQ238" s="392"/>
      <c r="DR238" s="358"/>
      <c r="DS238" s="356"/>
      <c r="DT238" s="356"/>
      <c r="DU238" s="356"/>
      <c r="DV238" s="357"/>
      <c r="DW238" s="423"/>
      <c r="DX238" s="358"/>
      <c r="DY238" s="356"/>
      <c r="DZ238" s="356"/>
      <c r="EA238" s="356"/>
      <c r="EB238" s="357"/>
      <c r="EC238" s="423"/>
      <c r="ED238" s="424"/>
    </row>
    <row r="239" spans="2:134" ht="12.6" customHeight="1" x14ac:dyDescent="0.25">
      <c r="B239" s="433"/>
      <c r="C239" s="428"/>
      <c r="D239" s="428"/>
      <c r="E239" s="428"/>
      <c r="F239" s="459"/>
      <c r="G239" s="449"/>
      <c r="H239" s="476"/>
      <c r="I239" s="476"/>
      <c r="J239" s="493"/>
      <c r="K239" s="459"/>
      <c r="L239" s="413"/>
      <c r="M239" s="456"/>
      <c r="N239" s="413"/>
      <c r="O239" s="413"/>
      <c r="P239" s="413"/>
      <c r="Q239" s="391"/>
      <c r="R239" s="386"/>
      <c r="S239" s="413"/>
      <c r="T239" s="416"/>
      <c r="U239" s="391"/>
      <c r="V239" s="386"/>
      <c r="W239" s="413"/>
      <c r="X239" s="174" t="s">
        <v>157</v>
      </c>
      <c r="Y239" s="188" t="s">
        <v>152</v>
      </c>
      <c r="Z239" s="185">
        <f>VLOOKUP($X239,vstupy!$B$18:$F$31,MATCH($Y239,vstupy!$B$17:$F$17,0),0)</f>
        <v>0</v>
      </c>
      <c r="AA239" s="121" t="s">
        <v>158</v>
      </c>
      <c r="AB239" s="185">
        <f>VLOOKUP($AA239,vstupy!$B$34:$C$36,2,FALSE)</f>
        <v>0</v>
      </c>
      <c r="AC239" s="185">
        <f t="shared" si="4688"/>
        <v>0</v>
      </c>
      <c r="AD239" s="467"/>
      <c r="AE239" s="436"/>
      <c r="AF239" s="358"/>
      <c r="AG239" s="382"/>
      <c r="AH239" s="382"/>
      <c r="AI239" s="382"/>
      <c r="AJ239" s="382"/>
      <c r="AK239" s="382"/>
      <c r="AL239" s="382"/>
      <c r="AM239" s="381"/>
      <c r="AN239" s="382"/>
      <c r="AO239" s="384"/>
      <c r="AP239" s="358"/>
      <c r="AQ239" s="356"/>
      <c r="AR239" s="356"/>
      <c r="AS239" s="356"/>
      <c r="AT239" s="356"/>
      <c r="AU239" s="356"/>
      <c r="AV239" s="356"/>
      <c r="AW239" s="356"/>
      <c r="AX239" s="356"/>
      <c r="AY239" s="356"/>
      <c r="AZ239" s="356"/>
      <c r="BA239" s="356"/>
      <c r="BB239" s="356"/>
      <c r="BC239" s="356"/>
      <c r="BD239" s="356"/>
      <c r="BE239" s="356"/>
      <c r="BF239" s="356"/>
      <c r="BG239" s="356"/>
      <c r="BH239" s="356"/>
      <c r="BI239" s="502"/>
      <c r="BJ239" s="355"/>
      <c r="BK239" s="358"/>
      <c r="BL239" s="356"/>
      <c r="BM239" s="356"/>
      <c r="BN239" s="356"/>
      <c r="BO239" s="356"/>
      <c r="BP239" s="356"/>
      <c r="BQ239" s="356"/>
      <c r="BR239" s="356"/>
      <c r="BS239" s="356"/>
      <c r="BT239" s="357"/>
      <c r="BU239" s="358"/>
      <c r="BV239" s="356"/>
      <c r="BW239" s="356"/>
      <c r="BX239" s="356"/>
      <c r="BY239" s="356"/>
      <c r="BZ239" s="356"/>
      <c r="CA239" s="356"/>
      <c r="CB239" s="356"/>
      <c r="CC239" s="356"/>
      <c r="CD239" s="357"/>
      <c r="CE239" s="395"/>
      <c r="CF239" s="358"/>
      <c r="CG239" s="356"/>
      <c r="CH239" s="356"/>
      <c r="CI239" s="356"/>
      <c r="CJ239" s="357"/>
      <c r="CK239" s="396"/>
      <c r="CL239" s="399"/>
      <c r="CM239" s="358"/>
      <c r="CN239" s="356"/>
      <c r="CO239" s="356"/>
      <c r="CP239" s="356"/>
      <c r="CQ239" s="356"/>
      <c r="CR239" s="356"/>
      <c r="CS239" s="356"/>
      <c r="CT239" s="356"/>
      <c r="CU239" s="356"/>
      <c r="CV239" s="357"/>
      <c r="CW239" s="355"/>
      <c r="CX239" s="355"/>
      <c r="CY239" s="358"/>
      <c r="CZ239" s="356"/>
      <c r="DA239" s="356"/>
      <c r="DB239" s="356"/>
      <c r="DC239" s="356"/>
      <c r="DD239" s="356"/>
      <c r="DE239" s="356"/>
      <c r="DF239" s="356"/>
      <c r="DG239" s="356"/>
      <c r="DH239" s="357"/>
      <c r="DI239" s="352"/>
      <c r="DJ239" s="352"/>
      <c r="DK239" s="393"/>
      <c r="DL239" s="393"/>
      <c r="DM239" s="393"/>
      <c r="DN239" s="393"/>
      <c r="DO239" s="393"/>
      <c r="DP239" s="393"/>
      <c r="DQ239" s="392"/>
      <c r="DR239" s="358"/>
      <c r="DS239" s="356"/>
      <c r="DT239" s="356"/>
      <c r="DU239" s="356"/>
      <c r="DV239" s="357"/>
      <c r="DW239" s="423"/>
      <c r="DX239" s="358"/>
      <c r="DY239" s="356"/>
      <c r="DZ239" s="356"/>
      <c r="EA239" s="356"/>
      <c r="EB239" s="357"/>
      <c r="EC239" s="423"/>
      <c r="ED239" s="424"/>
    </row>
    <row r="240" spans="2:134" ht="12.6" customHeight="1" x14ac:dyDescent="0.25">
      <c r="B240" s="432">
        <f t="shared" ref="B240" si="4916">B237+1</f>
        <v>78</v>
      </c>
      <c r="C240" s="429"/>
      <c r="D240" s="429"/>
      <c r="E240" s="429"/>
      <c r="F240" s="445" t="s">
        <v>212</v>
      </c>
      <c r="G240" s="450"/>
      <c r="H240" s="462" t="str">
        <f t="shared" ref="H240" si="4917">IF($F240="3e)  Skoršia transpozícia  - zavedenie transpozície pred termínom ktorý určuje smernica EÚ. "," ","")</f>
        <v/>
      </c>
      <c r="I240" s="462" t="str">
        <f t="shared" ref="I240" si="4918">IF($F240="3e)  Skoršia transpozícia  - zavedenie transpozície pred termínom ktorý určuje smernica EÚ. ",$H240,"NA")</f>
        <v>NA</v>
      </c>
      <c r="J240" s="494">
        <f>IF(I240&gt;12,1,I240/12)</f>
        <v>1</v>
      </c>
      <c r="K240" s="445"/>
      <c r="L240" s="414"/>
      <c r="M240" s="455">
        <f>IF(L240="N",0,L240)</f>
        <v>0</v>
      </c>
      <c r="N240" s="414" t="s">
        <v>212</v>
      </c>
      <c r="O240" s="414"/>
      <c r="P240" s="414"/>
      <c r="Q240" s="390" t="s">
        <v>36</v>
      </c>
      <c r="R240" s="385">
        <f>VLOOKUP(Q240,vstupy!$B$3:$C$15,2,FALSE)</f>
        <v>0</v>
      </c>
      <c r="S240" s="414"/>
      <c r="T240" s="415"/>
      <c r="U240" s="390" t="s">
        <v>36</v>
      </c>
      <c r="V240" s="385">
        <f>VLOOKUP(U240,vstupy!$B$3:$C$15,2,FALSE)</f>
        <v>0</v>
      </c>
      <c r="W240" s="414"/>
      <c r="X240" s="292" t="s">
        <v>157</v>
      </c>
      <c r="Y240" s="293" t="s">
        <v>152</v>
      </c>
      <c r="Z240" s="294">
        <f>VLOOKUP($X240,vstupy!$B$18:$F$31,MATCH($Y240,vstupy!$B$17:$F$17,0),0)</f>
        <v>0</v>
      </c>
      <c r="AA240" s="295" t="s">
        <v>158</v>
      </c>
      <c r="AB240" s="294">
        <f>VLOOKUP($AA240,vstupy!$B$34:$C$36,2,FALSE)</f>
        <v>0</v>
      </c>
      <c r="AC240" s="294">
        <f t="shared" si="4688"/>
        <v>0</v>
      </c>
      <c r="AD240" s="440" t="s">
        <v>36</v>
      </c>
      <c r="AE240" s="434">
        <f>VLOOKUP(AD240,vstupy!$B$3:$C$15,2,FALSE)</f>
        <v>0</v>
      </c>
      <c r="AF240" s="437" t="str">
        <f>IFERROR(IF(M240=0,"N",O240/L240*J240),0)</f>
        <v>N</v>
      </c>
      <c r="AG240" s="382">
        <f>O240*J240</f>
        <v>0</v>
      </c>
      <c r="AH240" s="394">
        <f t="shared" ref="AH240" si="4919">P240*R240*J240</f>
        <v>0</v>
      </c>
      <c r="AI240" s="381">
        <f t="shared" ref="AI240" si="4920">IFERROR(AH240*M240,0)</f>
        <v>0</v>
      </c>
      <c r="AJ240" s="394" t="str">
        <f t="shared" ref="AJ240" si="4921">IFERROR(IF(M240=0,"N",S240/L240*J240),0)</f>
        <v>N</v>
      </c>
      <c r="AK240" s="382">
        <f t="shared" ref="AK240" si="4922">S240*J240</f>
        <v>0</v>
      </c>
      <c r="AL240" s="382">
        <f>T240*V240*J240</f>
        <v>0</v>
      </c>
      <c r="AM240" s="387">
        <f t="shared" ref="AM240" si="4923">IFERROR(AL240*M240,0)</f>
        <v>0</v>
      </c>
      <c r="AN240" s="381">
        <f t="shared" ref="AN240" si="4924">IF(W240&gt;0,IF(AE240&gt;0,($G$5/160)*(W240/60)*AE240*J240,0),IF(AE240&gt;0,($G$5/160)*((AC240+AC241+AC242)/60)*AE240*J240,0))</f>
        <v>0</v>
      </c>
      <c r="AO240" s="384">
        <f>IFERROR(AN240*M240,0)</f>
        <v>0</v>
      </c>
      <c r="AP240" s="358">
        <f t="shared" ref="AP240" si="4925">IF($N240="In (zvyšuje náklady)",AF240,0)</f>
        <v>0</v>
      </c>
      <c r="AQ240" s="356">
        <f t="shared" ref="AQ240" si="4926">IF($N240="In (zvyšuje náklady)",AG240,0)</f>
        <v>0</v>
      </c>
      <c r="AR240" s="356">
        <f t="shared" ref="AR240" si="4927">IF($N240="In (zvyšuje náklady)",AH240,0)</f>
        <v>0</v>
      </c>
      <c r="AS240" s="356">
        <f t="shared" ref="AS240" si="4928">IF($N240="In (zvyšuje náklady)",AI240,0)</f>
        <v>0</v>
      </c>
      <c r="AT240" s="356">
        <f t="shared" ref="AT240" si="4929">IF($N240="In (zvyšuje náklady)",AJ240,0)</f>
        <v>0</v>
      </c>
      <c r="AU240" s="356">
        <f t="shared" ref="AU240" si="4930">IF($N240="In (zvyšuje náklady)",AK240,0)</f>
        <v>0</v>
      </c>
      <c r="AV240" s="356">
        <f t="shared" ref="AV240" si="4931">IF($N240="In (zvyšuje náklady)",AL240,0)</f>
        <v>0</v>
      </c>
      <c r="AW240" s="356">
        <f t="shared" ref="AW240" si="4932">IF($N240="In (zvyšuje náklady)",AM240,0)</f>
        <v>0</v>
      </c>
      <c r="AX240" s="356">
        <f t="shared" ref="AX240" si="4933">IF($N240="In (zvyšuje náklady)",AN240,0)</f>
        <v>0</v>
      </c>
      <c r="AY240" s="356">
        <f t="shared" ref="AY240" si="4934">IF($N240="In (zvyšuje náklady)",AO240,0)</f>
        <v>0</v>
      </c>
      <c r="AZ240" s="356" t="str">
        <f t="shared" ref="AZ240" si="4935">IF($N240="Out (znižuje náklady)",AF240,"0")</f>
        <v>0</v>
      </c>
      <c r="BA240" s="356" t="str">
        <f t="shared" ref="BA240" si="4936">IF($N240="Out (znižuje náklady)",AG240,"0")</f>
        <v>0</v>
      </c>
      <c r="BB240" s="356" t="str">
        <f t="shared" ref="BB240" si="4937">IF($N240="Out (znižuje náklady)",AH240,"0")</f>
        <v>0</v>
      </c>
      <c r="BC240" s="356" t="str">
        <f t="shared" ref="BC240" si="4938">IF($N240="Out (znižuje náklady)",AI240,"0")</f>
        <v>0</v>
      </c>
      <c r="BD240" s="356" t="str">
        <f t="shared" ref="BD240" si="4939">IF($N240="Out (znižuje náklady)",AJ240,"0")</f>
        <v>0</v>
      </c>
      <c r="BE240" s="356" t="str">
        <f t="shared" ref="BE240" si="4940">IF($N240="Out (znižuje náklady)",AK240,"0")</f>
        <v>0</v>
      </c>
      <c r="BF240" s="356" t="str">
        <f t="shared" ref="BF240" si="4941">IF($N240="Out (znižuje náklady)",AL240,"0")</f>
        <v>0</v>
      </c>
      <c r="BG240" s="356" t="str">
        <f t="shared" ref="BG240" si="4942">IF($N240="Out (znižuje náklady)",AM240,"0")</f>
        <v>0</v>
      </c>
      <c r="BH240" s="356" t="str">
        <f t="shared" ref="BH240" si="4943">IF($N240="Out (znižuje náklady)",AN240,"0")</f>
        <v>0</v>
      </c>
      <c r="BI240" s="502" t="str">
        <f t="shared" ref="BI240" si="4944">IF($N240="Out (znižuje náklady)",AO240,"0")</f>
        <v>0</v>
      </c>
      <c r="BJ240" s="355">
        <f>IF(F240=vstupy!$B$47,0,1)</f>
        <v>1</v>
      </c>
      <c r="BK240" s="358">
        <f t="shared" ref="BK240" si="4945">$BJ240*AP240</f>
        <v>0</v>
      </c>
      <c r="BL240" s="356">
        <f t="shared" ref="BL240" si="4946">$BJ240*AQ240</f>
        <v>0</v>
      </c>
      <c r="BM240" s="356">
        <f t="shared" ref="BM240" si="4947">$BJ240*AR240</f>
        <v>0</v>
      </c>
      <c r="BN240" s="356">
        <f t="shared" ref="BN240" si="4948">$BJ240*AS240</f>
        <v>0</v>
      </c>
      <c r="BO240" s="356">
        <f t="shared" ref="BO240" si="4949">$BJ240*AT240</f>
        <v>0</v>
      </c>
      <c r="BP240" s="356">
        <f t="shared" ref="BP240" si="4950">$BJ240*AU240</f>
        <v>0</v>
      </c>
      <c r="BQ240" s="356">
        <f t="shared" ref="BQ240" si="4951">$BJ240*AV240</f>
        <v>0</v>
      </c>
      <c r="BR240" s="356">
        <f t="shared" ref="BR240" si="4952">$BJ240*AW240</f>
        <v>0</v>
      </c>
      <c r="BS240" s="356">
        <f t="shared" ref="BS240" si="4953">$BJ240*AX240</f>
        <v>0</v>
      </c>
      <c r="BT240" s="357">
        <f t="shared" ref="BT240" si="4954">$BJ240*AY240</f>
        <v>0</v>
      </c>
      <c r="BU240" s="358">
        <f t="shared" ref="BU240" si="4955">$BJ240*AZ240</f>
        <v>0</v>
      </c>
      <c r="BV240" s="356">
        <f t="shared" ref="BV240" si="4956">$BJ240*BA240</f>
        <v>0</v>
      </c>
      <c r="BW240" s="356">
        <f t="shared" ref="BW240" si="4957">$BJ240*BB240</f>
        <v>0</v>
      </c>
      <c r="BX240" s="356">
        <f t="shared" ref="BX240" si="4958">$BJ240*BC240</f>
        <v>0</v>
      </c>
      <c r="BY240" s="356">
        <f t="shared" ref="BY240" si="4959">$BJ240*BD240</f>
        <v>0</v>
      </c>
      <c r="BZ240" s="356">
        <f t="shared" ref="BZ240" si="4960">$BJ240*BE240</f>
        <v>0</v>
      </c>
      <c r="CA240" s="356">
        <f t="shared" ref="CA240" si="4961">$BJ240*BF240</f>
        <v>0</v>
      </c>
      <c r="CB240" s="356">
        <f t="shared" ref="CB240" si="4962">$BJ240*BG240</f>
        <v>0</v>
      </c>
      <c r="CC240" s="356">
        <f t="shared" ref="CC240" si="4963">$BJ240*BH240</f>
        <v>0</v>
      </c>
      <c r="CD240" s="357">
        <f t="shared" ref="CD240" si="4964">$BJ240*BI240</f>
        <v>0</v>
      </c>
      <c r="CE240" s="395">
        <f>IF(N240="Nemení sa",1,0)</f>
        <v>0</v>
      </c>
      <c r="CF240" s="358">
        <f>AG240*$CE240</f>
        <v>0</v>
      </c>
      <c r="CG240" s="356">
        <f>AI240*$CE240</f>
        <v>0</v>
      </c>
      <c r="CH240" s="356">
        <f>AK240*$CE240</f>
        <v>0</v>
      </c>
      <c r="CI240" s="356">
        <f>AM240*$CE240</f>
        <v>0</v>
      </c>
      <c r="CJ240" s="357">
        <f>AO240*$CE240</f>
        <v>0</v>
      </c>
      <c r="CK240" s="396">
        <f t="shared" ref="CK240" si="4965">SUM(CF240:CJ242)</f>
        <v>0</v>
      </c>
      <c r="CL240" s="397">
        <f>IF(F240=vstupy!B$42,"1",0)</f>
        <v>0</v>
      </c>
      <c r="CM240" s="358">
        <f t="shared" ref="CM240" si="4966">IF($CL240="1",AP240,0)</f>
        <v>0</v>
      </c>
      <c r="CN240" s="356">
        <f t="shared" ref="CN240" si="4967">IF($CL240="1",AQ240,0)</f>
        <v>0</v>
      </c>
      <c r="CO240" s="356">
        <f t="shared" ref="CO240" si="4968">IF($CL240="1",AR240,0)</f>
        <v>0</v>
      </c>
      <c r="CP240" s="356">
        <f t="shared" ref="CP240" si="4969">IF($CL240="1",AS240,0)</f>
        <v>0</v>
      </c>
      <c r="CQ240" s="356">
        <f t="shared" ref="CQ240" si="4970">IF($CL240="1",AT240,0)</f>
        <v>0</v>
      </c>
      <c r="CR240" s="356">
        <f t="shared" ref="CR240" si="4971">IF($CL240="1",AU240,0)</f>
        <v>0</v>
      </c>
      <c r="CS240" s="356">
        <f t="shared" ref="CS240" si="4972">IF($CL240="1",AV240,0)</f>
        <v>0</v>
      </c>
      <c r="CT240" s="356">
        <f t="shared" ref="CT240" si="4973">IF($CL240="1",AW240,0)</f>
        <v>0</v>
      </c>
      <c r="CU240" s="356">
        <f t="shared" ref="CU240" si="4974">IF($CL240="1",AX240,0)</f>
        <v>0</v>
      </c>
      <c r="CV240" s="357">
        <f t="shared" ref="CV240" si="4975">IF($CL240="1",AY240,0)</f>
        <v>0</v>
      </c>
      <c r="CW240" s="355">
        <f>CP240+CT240+CV240</f>
        <v>0</v>
      </c>
      <c r="CX240" s="355">
        <f t="shared" ref="CX240" si="4976">CN240+CR240</f>
        <v>0</v>
      </c>
      <c r="CY240" s="358">
        <f t="shared" ref="CY240" si="4977">IF($CL240="1",AZ240,0)</f>
        <v>0</v>
      </c>
      <c r="CZ240" s="356">
        <f t="shared" ref="CZ240" si="4978">IF($CL240="1",BA240,0)</f>
        <v>0</v>
      </c>
      <c r="DA240" s="356">
        <f t="shared" ref="DA240" si="4979">IF($CL240="1",BB240,0)</f>
        <v>0</v>
      </c>
      <c r="DB240" s="356">
        <f t="shared" ref="DB240" si="4980">IF($CL240="1",BC240,0)</f>
        <v>0</v>
      </c>
      <c r="DC240" s="356">
        <f t="shared" ref="DC240" si="4981">IF($CL240="1",BD240,0)</f>
        <v>0</v>
      </c>
      <c r="DD240" s="356">
        <f t="shared" ref="DD240" si="4982">IF($CL240="1",BE240,0)</f>
        <v>0</v>
      </c>
      <c r="DE240" s="356">
        <f t="shared" ref="DE240" si="4983">IF($CL240="1",BF240,0)</f>
        <v>0</v>
      </c>
      <c r="DF240" s="356">
        <f t="shared" ref="DF240" si="4984">IF($CL240="1",BG240,0)</f>
        <v>0</v>
      </c>
      <c r="DG240" s="356">
        <f t="shared" ref="DG240" si="4985">IF($CL240="1",BH240,0)</f>
        <v>0</v>
      </c>
      <c r="DH240" s="357">
        <f t="shared" ref="DH240" si="4986">IF($CL240="1",BI240,0)</f>
        <v>0</v>
      </c>
      <c r="DI240" s="352">
        <f>DB240+DF240+DH240</f>
        <v>0</v>
      </c>
      <c r="DJ240" s="352">
        <f t="shared" ref="DJ240" si="4987">CZ240+DD240</f>
        <v>0</v>
      </c>
      <c r="DK240" s="393">
        <f>IF(CE240=0,1,0)</f>
        <v>1</v>
      </c>
      <c r="DL240" s="393">
        <f>IFERROR(IF($AF240="N",AH240+AJ240+AL240+AN240,AF240+AH240+AJ240+AL240+AN240),0)*$DK240</f>
        <v>0</v>
      </c>
      <c r="DM240" s="393">
        <f>(AG240+AI240+AK240+AM240+AO240)*$DK240</f>
        <v>0</v>
      </c>
      <c r="DN240" s="393">
        <f>AS240+AW240+AY240-CW240</f>
        <v>0</v>
      </c>
      <c r="DO240" s="393">
        <f>BC240+BG240+BI240-DI240</f>
        <v>0</v>
      </c>
      <c r="DP240" s="393">
        <f>DN240+DO240</f>
        <v>0</v>
      </c>
      <c r="DQ240" s="392" t="str">
        <f>IF(OR(F240=vstupy!B$40,F240=vstupy!B$41,F240=vstupy!B$42,),"0","1")</f>
        <v>0</v>
      </c>
      <c r="DR240" s="358">
        <f>IF($DQ240="1",AQ240,"0")+CF240</f>
        <v>0</v>
      </c>
      <c r="DS240" s="356">
        <f>IF($DQ240="1",AS240,"0")+CG240</f>
        <v>0</v>
      </c>
      <c r="DT240" s="356">
        <f>IF($DQ240="1",AU240,"0")+CH240</f>
        <v>0</v>
      </c>
      <c r="DU240" s="356">
        <f>IF($DQ240="1",AW240,"0")+CI240</f>
        <v>0</v>
      </c>
      <c r="DV240" s="357">
        <f>IF($DQ240="1",AY240,"0")+CJ240</f>
        <v>0</v>
      </c>
      <c r="DW240" s="423">
        <f t="shared" ref="DW240" si="4988">SUM(DR240:DV242)</f>
        <v>0</v>
      </c>
      <c r="DX240" s="358" t="str">
        <f t="shared" ref="DX240" si="4989">IF($DQ240="1",BA240,"0")</f>
        <v>0</v>
      </c>
      <c r="DY240" s="356" t="str">
        <f t="shared" ref="DY240" si="4990">IF($DQ240="1",BC240,"0")</f>
        <v>0</v>
      </c>
      <c r="DZ240" s="356" t="str">
        <f t="shared" ref="DZ240" si="4991">IF($DQ240="1",BE240,"0")</f>
        <v>0</v>
      </c>
      <c r="EA240" s="356" t="str">
        <f>IF($DQ240="1",BG240,"0")</f>
        <v>0</v>
      </c>
      <c r="EB240" s="357" t="str">
        <f>IF($DQ240="1",BI240,"0")</f>
        <v>0</v>
      </c>
      <c r="EC240" s="423">
        <f t="shared" ref="EC240" si="4992">SUM(DX240:EB242)</f>
        <v>0</v>
      </c>
      <c r="ED240" s="424">
        <f>EC240+DW240</f>
        <v>0</v>
      </c>
    </row>
    <row r="241" spans="2:134" ht="12.6" customHeight="1" x14ac:dyDescent="0.25">
      <c r="B241" s="432"/>
      <c r="C241" s="429"/>
      <c r="D241" s="429"/>
      <c r="E241" s="429"/>
      <c r="F241" s="446"/>
      <c r="G241" s="450"/>
      <c r="H241" s="463"/>
      <c r="I241" s="463"/>
      <c r="J241" s="495"/>
      <c r="K241" s="446"/>
      <c r="L241" s="414"/>
      <c r="M241" s="455"/>
      <c r="N241" s="414"/>
      <c r="O241" s="414"/>
      <c r="P241" s="414"/>
      <c r="Q241" s="390"/>
      <c r="R241" s="385"/>
      <c r="S241" s="414"/>
      <c r="T241" s="415"/>
      <c r="U241" s="390"/>
      <c r="V241" s="385"/>
      <c r="W241" s="414"/>
      <c r="X241" s="292" t="s">
        <v>157</v>
      </c>
      <c r="Y241" s="293" t="s">
        <v>152</v>
      </c>
      <c r="Z241" s="294">
        <f>VLOOKUP($X241,vstupy!$B$18:$F$31,MATCH($Y241,vstupy!$B$17:$F$17,0),0)</f>
        <v>0</v>
      </c>
      <c r="AA241" s="295" t="s">
        <v>158</v>
      </c>
      <c r="AB241" s="294">
        <f>VLOOKUP($AA241,vstupy!$B$34:$C$36,2,FALSE)</f>
        <v>0</v>
      </c>
      <c r="AC241" s="294">
        <f t="shared" si="4688"/>
        <v>0</v>
      </c>
      <c r="AD241" s="441"/>
      <c r="AE241" s="435"/>
      <c r="AF241" s="358"/>
      <c r="AG241" s="382"/>
      <c r="AH241" s="382"/>
      <c r="AI241" s="382"/>
      <c r="AJ241" s="382"/>
      <c r="AK241" s="382"/>
      <c r="AL241" s="382"/>
      <c r="AM241" s="389"/>
      <c r="AN241" s="382"/>
      <c r="AO241" s="384"/>
      <c r="AP241" s="358"/>
      <c r="AQ241" s="356"/>
      <c r="AR241" s="356"/>
      <c r="AS241" s="356"/>
      <c r="AT241" s="356"/>
      <c r="AU241" s="356"/>
      <c r="AV241" s="356"/>
      <c r="AW241" s="356"/>
      <c r="AX241" s="356"/>
      <c r="AY241" s="356"/>
      <c r="AZ241" s="356"/>
      <c r="BA241" s="356"/>
      <c r="BB241" s="356"/>
      <c r="BC241" s="356"/>
      <c r="BD241" s="356"/>
      <c r="BE241" s="356"/>
      <c r="BF241" s="356"/>
      <c r="BG241" s="356"/>
      <c r="BH241" s="356"/>
      <c r="BI241" s="502"/>
      <c r="BJ241" s="355"/>
      <c r="BK241" s="358"/>
      <c r="BL241" s="356"/>
      <c r="BM241" s="356"/>
      <c r="BN241" s="356"/>
      <c r="BO241" s="356"/>
      <c r="BP241" s="356"/>
      <c r="BQ241" s="356"/>
      <c r="BR241" s="356"/>
      <c r="BS241" s="356"/>
      <c r="BT241" s="357"/>
      <c r="BU241" s="358"/>
      <c r="BV241" s="356"/>
      <c r="BW241" s="356"/>
      <c r="BX241" s="356"/>
      <c r="BY241" s="356"/>
      <c r="BZ241" s="356"/>
      <c r="CA241" s="356"/>
      <c r="CB241" s="356"/>
      <c r="CC241" s="356"/>
      <c r="CD241" s="357"/>
      <c r="CE241" s="395"/>
      <c r="CF241" s="358"/>
      <c r="CG241" s="356"/>
      <c r="CH241" s="356"/>
      <c r="CI241" s="356"/>
      <c r="CJ241" s="357"/>
      <c r="CK241" s="396"/>
      <c r="CL241" s="398"/>
      <c r="CM241" s="358"/>
      <c r="CN241" s="356"/>
      <c r="CO241" s="356"/>
      <c r="CP241" s="356"/>
      <c r="CQ241" s="356"/>
      <c r="CR241" s="356"/>
      <c r="CS241" s="356"/>
      <c r="CT241" s="356"/>
      <c r="CU241" s="356"/>
      <c r="CV241" s="357"/>
      <c r="CW241" s="355"/>
      <c r="CX241" s="355"/>
      <c r="CY241" s="358"/>
      <c r="CZ241" s="356"/>
      <c r="DA241" s="356"/>
      <c r="DB241" s="356"/>
      <c r="DC241" s="356"/>
      <c r="DD241" s="356"/>
      <c r="DE241" s="356"/>
      <c r="DF241" s="356"/>
      <c r="DG241" s="356"/>
      <c r="DH241" s="357"/>
      <c r="DI241" s="352"/>
      <c r="DJ241" s="352"/>
      <c r="DK241" s="393"/>
      <c r="DL241" s="393"/>
      <c r="DM241" s="393"/>
      <c r="DN241" s="393"/>
      <c r="DO241" s="393"/>
      <c r="DP241" s="393"/>
      <c r="DQ241" s="392"/>
      <c r="DR241" s="358"/>
      <c r="DS241" s="356"/>
      <c r="DT241" s="356"/>
      <c r="DU241" s="356"/>
      <c r="DV241" s="357"/>
      <c r="DW241" s="423"/>
      <c r="DX241" s="358"/>
      <c r="DY241" s="356"/>
      <c r="DZ241" s="356"/>
      <c r="EA241" s="356"/>
      <c r="EB241" s="357"/>
      <c r="EC241" s="423"/>
      <c r="ED241" s="424"/>
    </row>
    <row r="242" spans="2:134" ht="12.6" customHeight="1" x14ac:dyDescent="0.25">
      <c r="B242" s="432"/>
      <c r="C242" s="429"/>
      <c r="D242" s="429"/>
      <c r="E242" s="429"/>
      <c r="F242" s="447"/>
      <c r="G242" s="450"/>
      <c r="H242" s="464"/>
      <c r="I242" s="464"/>
      <c r="J242" s="496"/>
      <c r="K242" s="447"/>
      <c r="L242" s="414"/>
      <c r="M242" s="455"/>
      <c r="N242" s="414"/>
      <c r="O242" s="414"/>
      <c r="P242" s="414"/>
      <c r="Q242" s="390"/>
      <c r="R242" s="385"/>
      <c r="S242" s="414"/>
      <c r="T242" s="415"/>
      <c r="U242" s="390"/>
      <c r="V242" s="385"/>
      <c r="W242" s="414"/>
      <c r="X242" s="292" t="s">
        <v>157</v>
      </c>
      <c r="Y242" s="293" t="s">
        <v>152</v>
      </c>
      <c r="Z242" s="294">
        <f>VLOOKUP($X242,vstupy!$B$18:$F$31,MATCH($Y242,vstupy!$B$17:$F$17,0),0)</f>
        <v>0</v>
      </c>
      <c r="AA242" s="295" t="s">
        <v>158</v>
      </c>
      <c r="AB242" s="294">
        <f>VLOOKUP($AA242,vstupy!$B$34:$C$36,2,FALSE)</f>
        <v>0</v>
      </c>
      <c r="AC242" s="294">
        <f t="shared" si="4688"/>
        <v>0</v>
      </c>
      <c r="AD242" s="442"/>
      <c r="AE242" s="436"/>
      <c r="AF242" s="358"/>
      <c r="AG242" s="382"/>
      <c r="AH242" s="382"/>
      <c r="AI242" s="382"/>
      <c r="AJ242" s="382"/>
      <c r="AK242" s="382"/>
      <c r="AL242" s="382"/>
      <c r="AM242" s="381"/>
      <c r="AN242" s="382"/>
      <c r="AO242" s="384"/>
      <c r="AP242" s="358"/>
      <c r="AQ242" s="356"/>
      <c r="AR242" s="356"/>
      <c r="AS242" s="356"/>
      <c r="AT242" s="356"/>
      <c r="AU242" s="356"/>
      <c r="AV242" s="356"/>
      <c r="AW242" s="356"/>
      <c r="AX242" s="356"/>
      <c r="AY242" s="356"/>
      <c r="AZ242" s="356"/>
      <c r="BA242" s="356"/>
      <c r="BB242" s="356"/>
      <c r="BC242" s="356"/>
      <c r="BD242" s="356"/>
      <c r="BE242" s="356"/>
      <c r="BF242" s="356"/>
      <c r="BG242" s="356"/>
      <c r="BH242" s="356"/>
      <c r="BI242" s="502"/>
      <c r="BJ242" s="355"/>
      <c r="BK242" s="358"/>
      <c r="BL242" s="356"/>
      <c r="BM242" s="356"/>
      <c r="BN242" s="356"/>
      <c r="BO242" s="356"/>
      <c r="BP242" s="356"/>
      <c r="BQ242" s="356"/>
      <c r="BR242" s="356"/>
      <c r="BS242" s="356"/>
      <c r="BT242" s="357"/>
      <c r="BU242" s="358"/>
      <c r="BV242" s="356"/>
      <c r="BW242" s="356"/>
      <c r="BX242" s="356"/>
      <c r="BY242" s="356"/>
      <c r="BZ242" s="356"/>
      <c r="CA242" s="356"/>
      <c r="CB242" s="356"/>
      <c r="CC242" s="356"/>
      <c r="CD242" s="357"/>
      <c r="CE242" s="395"/>
      <c r="CF242" s="358"/>
      <c r="CG242" s="356"/>
      <c r="CH242" s="356"/>
      <c r="CI242" s="356"/>
      <c r="CJ242" s="357"/>
      <c r="CK242" s="396"/>
      <c r="CL242" s="399"/>
      <c r="CM242" s="358"/>
      <c r="CN242" s="356"/>
      <c r="CO242" s="356"/>
      <c r="CP242" s="356"/>
      <c r="CQ242" s="356"/>
      <c r="CR242" s="356"/>
      <c r="CS242" s="356"/>
      <c r="CT242" s="356"/>
      <c r="CU242" s="356"/>
      <c r="CV242" s="357"/>
      <c r="CW242" s="355"/>
      <c r="CX242" s="355"/>
      <c r="CY242" s="358"/>
      <c r="CZ242" s="356"/>
      <c r="DA242" s="356"/>
      <c r="DB242" s="356"/>
      <c r="DC242" s="356"/>
      <c r="DD242" s="356"/>
      <c r="DE242" s="356"/>
      <c r="DF242" s="356"/>
      <c r="DG242" s="356"/>
      <c r="DH242" s="357"/>
      <c r="DI242" s="352"/>
      <c r="DJ242" s="352"/>
      <c r="DK242" s="393"/>
      <c r="DL242" s="393"/>
      <c r="DM242" s="393"/>
      <c r="DN242" s="393"/>
      <c r="DO242" s="393"/>
      <c r="DP242" s="393"/>
      <c r="DQ242" s="392"/>
      <c r="DR242" s="358"/>
      <c r="DS242" s="356"/>
      <c r="DT242" s="356"/>
      <c r="DU242" s="356"/>
      <c r="DV242" s="357"/>
      <c r="DW242" s="423"/>
      <c r="DX242" s="358"/>
      <c r="DY242" s="356"/>
      <c r="DZ242" s="356"/>
      <c r="EA242" s="356"/>
      <c r="EB242" s="357"/>
      <c r="EC242" s="423"/>
      <c r="ED242" s="424"/>
    </row>
    <row r="243" spans="2:134" ht="12.6" customHeight="1" x14ac:dyDescent="0.25">
      <c r="B243" s="433">
        <f t="shared" ref="B243" si="4993">B240+1</f>
        <v>79</v>
      </c>
      <c r="C243" s="428"/>
      <c r="D243" s="428"/>
      <c r="E243" s="428"/>
      <c r="F243" s="457" t="s">
        <v>212</v>
      </c>
      <c r="G243" s="449"/>
      <c r="H243" s="474" t="str">
        <f t="shared" ref="H243" si="4994">IF($F243="3e)  Skoršia transpozícia  - zavedenie transpozície pred termínom ktorý určuje smernica EÚ. "," ","")</f>
        <v/>
      </c>
      <c r="I243" s="474" t="str">
        <f t="shared" ref="I243" si="4995">IF($F243="3e)  Skoršia transpozícia  - zavedenie transpozície pred termínom ktorý určuje smernica EÚ. ",$H243,"NA")</f>
        <v>NA</v>
      </c>
      <c r="J243" s="491">
        <f>IF(I243&gt;12,1,I243/12)</f>
        <v>1</v>
      </c>
      <c r="K243" s="457"/>
      <c r="L243" s="413"/>
      <c r="M243" s="456">
        <f>IF(L243="N",0,L243)</f>
        <v>0</v>
      </c>
      <c r="N243" s="413" t="s">
        <v>212</v>
      </c>
      <c r="O243" s="413"/>
      <c r="P243" s="413"/>
      <c r="Q243" s="391" t="s">
        <v>36</v>
      </c>
      <c r="R243" s="386">
        <f>VLOOKUP(Q243,vstupy!$B$3:$C$15,2,FALSE)</f>
        <v>0</v>
      </c>
      <c r="S243" s="413"/>
      <c r="T243" s="416"/>
      <c r="U243" s="391" t="s">
        <v>36</v>
      </c>
      <c r="V243" s="386">
        <f>VLOOKUP(U243,vstupy!$B$3:$C$15,2,FALSE)</f>
        <v>0</v>
      </c>
      <c r="W243" s="413"/>
      <c r="X243" s="174" t="s">
        <v>157</v>
      </c>
      <c r="Y243" s="188" t="s">
        <v>152</v>
      </c>
      <c r="Z243" s="185">
        <f>VLOOKUP($X243,vstupy!$B$18:$F$31,MATCH($Y243,vstupy!$B$17:$F$17,0),0)</f>
        <v>0</v>
      </c>
      <c r="AA243" s="121" t="s">
        <v>158</v>
      </c>
      <c r="AB243" s="185">
        <f>VLOOKUP($AA243,vstupy!$B$34:$C$36,2,FALSE)</f>
        <v>0</v>
      </c>
      <c r="AC243" s="185">
        <f t="shared" si="4688"/>
        <v>0</v>
      </c>
      <c r="AD243" s="465" t="s">
        <v>36</v>
      </c>
      <c r="AE243" s="434">
        <f>VLOOKUP(AD243,vstupy!$B$3:$C$15,2,FALSE)</f>
        <v>0</v>
      </c>
      <c r="AF243" s="437" t="str">
        <f>IFERROR(IF(M243=0,"N",O243/L243*J243),0)</f>
        <v>N</v>
      </c>
      <c r="AG243" s="382">
        <f>O243*J243</f>
        <v>0</v>
      </c>
      <c r="AH243" s="394">
        <f t="shared" ref="AH243" si="4996">P243*R243*J243</f>
        <v>0</v>
      </c>
      <c r="AI243" s="381">
        <f t="shared" ref="AI243" si="4997">IFERROR(AH243*M243,0)</f>
        <v>0</v>
      </c>
      <c r="AJ243" s="394" t="str">
        <f t="shared" ref="AJ243" si="4998">IFERROR(IF(M243=0,"N",S243/L243*J243),0)</f>
        <v>N</v>
      </c>
      <c r="AK243" s="382">
        <f t="shared" ref="AK243" si="4999">S243*J243</f>
        <v>0</v>
      </c>
      <c r="AL243" s="382">
        <f>T243*V243*J243</f>
        <v>0</v>
      </c>
      <c r="AM243" s="387">
        <f t="shared" ref="AM243" si="5000">IFERROR(AL243*M243,0)</f>
        <v>0</v>
      </c>
      <c r="AN243" s="381">
        <f t="shared" ref="AN243" si="5001">IF(W243&gt;0,IF(AE243&gt;0,($G$5/160)*(W243/60)*AE243*J243,0),IF(AE243&gt;0,($G$5/160)*((AC243+AC244+AC245)/60)*AE243*J243,0))</f>
        <v>0</v>
      </c>
      <c r="AO243" s="384">
        <f>IFERROR(AN243*M243,0)</f>
        <v>0</v>
      </c>
      <c r="AP243" s="358">
        <f t="shared" ref="AP243" si="5002">IF($N243="In (zvyšuje náklady)",AF243,0)</f>
        <v>0</v>
      </c>
      <c r="AQ243" s="356">
        <f t="shared" ref="AQ243" si="5003">IF($N243="In (zvyšuje náklady)",AG243,0)</f>
        <v>0</v>
      </c>
      <c r="AR243" s="356">
        <f t="shared" ref="AR243" si="5004">IF($N243="In (zvyšuje náklady)",AH243,0)</f>
        <v>0</v>
      </c>
      <c r="AS243" s="356">
        <f t="shared" ref="AS243" si="5005">IF($N243="In (zvyšuje náklady)",AI243,0)</f>
        <v>0</v>
      </c>
      <c r="AT243" s="356">
        <f t="shared" ref="AT243" si="5006">IF($N243="In (zvyšuje náklady)",AJ243,0)</f>
        <v>0</v>
      </c>
      <c r="AU243" s="356">
        <f t="shared" ref="AU243" si="5007">IF($N243="In (zvyšuje náklady)",AK243,0)</f>
        <v>0</v>
      </c>
      <c r="AV243" s="356">
        <f t="shared" ref="AV243" si="5008">IF($N243="In (zvyšuje náklady)",AL243,0)</f>
        <v>0</v>
      </c>
      <c r="AW243" s="356">
        <f t="shared" ref="AW243" si="5009">IF($N243="In (zvyšuje náklady)",AM243,0)</f>
        <v>0</v>
      </c>
      <c r="AX243" s="356">
        <f t="shared" ref="AX243" si="5010">IF($N243="In (zvyšuje náklady)",AN243,0)</f>
        <v>0</v>
      </c>
      <c r="AY243" s="356">
        <f t="shared" ref="AY243" si="5011">IF($N243="In (zvyšuje náklady)",AO243,0)</f>
        <v>0</v>
      </c>
      <c r="AZ243" s="356" t="str">
        <f t="shared" ref="AZ243" si="5012">IF($N243="Out (znižuje náklady)",AF243,"0")</f>
        <v>0</v>
      </c>
      <c r="BA243" s="356" t="str">
        <f t="shared" ref="BA243" si="5013">IF($N243="Out (znižuje náklady)",AG243,"0")</f>
        <v>0</v>
      </c>
      <c r="BB243" s="356" t="str">
        <f t="shared" ref="BB243" si="5014">IF($N243="Out (znižuje náklady)",AH243,"0")</f>
        <v>0</v>
      </c>
      <c r="BC243" s="356" t="str">
        <f t="shared" ref="BC243" si="5015">IF($N243="Out (znižuje náklady)",AI243,"0")</f>
        <v>0</v>
      </c>
      <c r="BD243" s="356" t="str">
        <f t="shared" ref="BD243" si="5016">IF($N243="Out (znižuje náklady)",AJ243,"0")</f>
        <v>0</v>
      </c>
      <c r="BE243" s="356" t="str">
        <f t="shared" ref="BE243" si="5017">IF($N243="Out (znižuje náklady)",AK243,"0")</f>
        <v>0</v>
      </c>
      <c r="BF243" s="356" t="str">
        <f t="shared" ref="BF243" si="5018">IF($N243="Out (znižuje náklady)",AL243,"0")</f>
        <v>0</v>
      </c>
      <c r="BG243" s="356" t="str">
        <f t="shared" ref="BG243" si="5019">IF($N243="Out (znižuje náklady)",AM243,"0")</f>
        <v>0</v>
      </c>
      <c r="BH243" s="356" t="str">
        <f t="shared" ref="BH243" si="5020">IF($N243="Out (znižuje náklady)",AN243,"0")</f>
        <v>0</v>
      </c>
      <c r="BI243" s="502" t="str">
        <f t="shared" ref="BI243" si="5021">IF($N243="Out (znižuje náklady)",AO243,"0")</f>
        <v>0</v>
      </c>
      <c r="BJ243" s="355">
        <f>IF(F243=vstupy!$B$47,0,1)</f>
        <v>1</v>
      </c>
      <c r="BK243" s="358">
        <f t="shared" ref="BK243" si="5022">$BJ243*AP243</f>
        <v>0</v>
      </c>
      <c r="BL243" s="356">
        <f t="shared" ref="BL243" si="5023">$BJ243*AQ243</f>
        <v>0</v>
      </c>
      <c r="BM243" s="356">
        <f t="shared" ref="BM243" si="5024">$BJ243*AR243</f>
        <v>0</v>
      </c>
      <c r="BN243" s="356">
        <f t="shared" ref="BN243" si="5025">$BJ243*AS243</f>
        <v>0</v>
      </c>
      <c r="BO243" s="356">
        <f t="shared" ref="BO243" si="5026">$BJ243*AT243</f>
        <v>0</v>
      </c>
      <c r="BP243" s="356">
        <f t="shared" ref="BP243" si="5027">$BJ243*AU243</f>
        <v>0</v>
      </c>
      <c r="BQ243" s="356">
        <f t="shared" ref="BQ243" si="5028">$BJ243*AV243</f>
        <v>0</v>
      </c>
      <c r="BR243" s="356">
        <f t="shared" ref="BR243" si="5029">$BJ243*AW243</f>
        <v>0</v>
      </c>
      <c r="BS243" s="356">
        <f t="shared" ref="BS243" si="5030">$BJ243*AX243</f>
        <v>0</v>
      </c>
      <c r="BT243" s="357">
        <f t="shared" ref="BT243" si="5031">$BJ243*AY243</f>
        <v>0</v>
      </c>
      <c r="BU243" s="358">
        <f t="shared" ref="BU243" si="5032">$BJ243*AZ243</f>
        <v>0</v>
      </c>
      <c r="BV243" s="356">
        <f t="shared" ref="BV243" si="5033">$BJ243*BA243</f>
        <v>0</v>
      </c>
      <c r="BW243" s="356">
        <f t="shared" ref="BW243" si="5034">$BJ243*BB243</f>
        <v>0</v>
      </c>
      <c r="BX243" s="356">
        <f t="shared" ref="BX243" si="5035">$BJ243*BC243</f>
        <v>0</v>
      </c>
      <c r="BY243" s="356">
        <f t="shared" ref="BY243" si="5036">$BJ243*BD243</f>
        <v>0</v>
      </c>
      <c r="BZ243" s="356">
        <f t="shared" ref="BZ243" si="5037">$BJ243*BE243</f>
        <v>0</v>
      </c>
      <c r="CA243" s="356">
        <f t="shared" ref="CA243" si="5038">$BJ243*BF243</f>
        <v>0</v>
      </c>
      <c r="CB243" s="356">
        <f t="shared" ref="CB243" si="5039">$BJ243*BG243</f>
        <v>0</v>
      </c>
      <c r="CC243" s="356">
        <f t="shared" ref="CC243" si="5040">$BJ243*BH243</f>
        <v>0</v>
      </c>
      <c r="CD243" s="357">
        <f t="shared" ref="CD243" si="5041">$BJ243*BI243</f>
        <v>0</v>
      </c>
      <c r="CE243" s="395">
        <f>IF(N243="Nemení sa",1,0)</f>
        <v>0</v>
      </c>
      <c r="CF243" s="358">
        <f>AG243*$CE243</f>
        <v>0</v>
      </c>
      <c r="CG243" s="356">
        <f>AI243*$CE243</f>
        <v>0</v>
      </c>
      <c r="CH243" s="356">
        <f>AK243*$CE243</f>
        <v>0</v>
      </c>
      <c r="CI243" s="356">
        <f>AM243*$CE243</f>
        <v>0</v>
      </c>
      <c r="CJ243" s="357">
        <f>AO243*$CE243</f>
        <v>0</v>
      </c>
      <c r="CK243" s="396">
        <f t="shared" ref="CK243" si="5042">SUM(CF243:CJ245)</f>
        <v>0</v>
      </c>
      <c r="CL243" s="397">
        <f>IF(F243=vstupy!B$42,"1",0)</f>
        <v>0</v>
      </c>
      <c r="CM243" s="358">
        <f t="shared" ref="CM243" si="5043">IF($CL243="1",AP243,0)</f>
        <v>0</v>
      </c>
      <c r="CN243" s="356">
        <f t="shared" ref="CN243" si="5044">IF($CL243="1",AQ243,0)</f>
        <v>0</v>
      </c>
      <c r="CO243" s="356">
        <f t="shared" ref="CO243" si="5045">IF($CL243="1",AR243,0)</f>
        <v>0</v>
      </c>
      <c r="CP243" s="356">
        <f t="shared" ref="CP243" si="5046">IF($CL243="1",AS243,0)</f>
        <v>0</v>
      </c>
      <c r="CQ243" s="356">
        <f t="shared" ref="CQ243" si="5047">IF($CL243="1",AT243,0)</f>
        <v>0</v>
      </c>
      <c r="CR243" s="356">
        <f t="shared" ref="CR243" si="5048">IF($CL243="1",AU243,0)</f>
        <v>0</v>
      </c>
      <c r="CS243" s="356">
        <f t="shared" ref="CS243" si="5049">IF($CL243="1",AV243,0)</f>
        <v>0</v>
      </c>
      <c r="CT243" s="356">
        <f t="shared" ref="CT243" si="5050">IF($CL243="1",AW243,0)</f>
        <v>0</v>
      </c>
      <c r="CU243" s="356">
        <f t="shared" ref="CU243" si="5051">IF($CL243="1",AX243,0)</f>
        <v>0</v>
      </c>
      <c r="CV243" s="357">
        <f t="shared" ref="CV243" si="5052">IF($CL243="1",AY243,0)</f>
        <v>0</v>
      </c>
      <c r="CW243" s="355">
        <f>CP243+CT243+CV243</f>
        <v>0</v>
      </c>
      <c r="CX243" s="355">
        <f t="shared" ref="CX243" si="5053">CN243+CR243</f>
        <v>0</v>
      </c>
      <c r="CY243" s="358">
        <f t="shared" ref="CY243" si="5054">IF($CL243="1",AZ243,0)</f>
        <v>0</v>
      </c>
      <c r="CZ243" s="356">
        <f t="shared" ref="CZ243" si="5055">IF($CL243="1",BA243,0)</f>
        <v>0</v>
      </c>
      <c r="DA243" s="356">
        <f t="shared" ref="DA243" si="5056">IF($CL243="1",BB243,0)</f>
        <v>0</v>
      </c>
      <c r="DB243" s="356">
        <f t="shared" ref="DB243" si="5057">IF($CL243="1",BC243,0)</f>
        <v>0</v>
      </c>
      <c r="DC243" s="356">
        <f t="shared" ref="DC243" si="5058">IF($CL243="1",BD243,0)</f>
        <v>0</v>
      </c>
      <c r="DD243" s="356">
        <f t="shared" ref="DD243" si="5059">IF($CL243="1",BE243,0)</f>
        <v>0</v>
      </c>
      <c r="DE243" s="356">
        <f t="shared" ref="DE243" si="5060">IF($CL243="1",BF243,0)</f>
        <v>0</v>
      </c>
      <c r="DF243" s="356">
        <f t="shared" ref="DF243" si="5061">IF($CL243="1",BG243,0)</f>
        <v>0</v>
      </c>
      <c r="DG243" s="356">
        <f t="shared" ref="DG243" si="5062">IF($CL243="1",BH243,0)</f>
        <v>0</v>
      </c>
      <c r="DH243" s="357">
        <f t="shared" ref="DH243" si="5063">IF($CL243="1",BI243,0)</f>
        <v>0</v>
      </c>
      <c r="DI243" s="352">
        <f>DB243+DF243+DH243</f>
        <v>0</v>
      </c>
      <c r="DJ243" s="352">
        <f t="shared" ref="DJ243" si="5064">CZ243+DD243</f>
        <v>0</v>
      </c>
      <c r="DK243" s="393">
        <f>IF(CE243=0,1,0)</f>
        <v>1</v>
      </c>
      <c r="DL243" s="393">
        <f>IFERROR(IF($AF243="N",AH243+AJ243+AL243+AN243,AF243+AH243+AJ243+AL243+AN243),0)*$DK243</f>
        <v>0</v>
      </c>
      <c r="DM243" s="393">
        <f>(AG243+AI243+AK243+AM243+AO243)*$DK243</f>
        <v>0</v>
      </c>
      <c r="DN243" s="393">
        <f>AS243+AW243+AY243-CW243</f>
        <v>0</v>
      </c>
      <c r="DO243" s="393">
        <f>BC243+BG243+BI243-DI243</f>
        <v>0</v>
      </c>
      <c r="DP243" s="393">
        <f>DN243+DO243</f>
        <v>0</v>
      </c>
      <c r="DQ243" s="392" t="str">
        <f>IF(OR(F243=vstupy!B$40,F243=vstupy!B$41,F243=vstupy!B$42,),"0","1")</f>
        <v>0</v>
      </c>
      <c r="DR243" s="358">
        <f>IF($DQ243="1",AQ243,"0")+CF243</f>
        <v>0</v>
      </c>
      <c r="DS243" s="356">
        <f>IF($DQ243="1",AS243,"0")+CG243</f>
        <v>0</v>
      </c>
      <c r="DT243" s="356">
        <f>IF($DQ243="1",AU243,"0")+CH243</f>
        <v>0</v>
      </c>
      <c r="DU243" s="356">
        <f>IF($DQ243="1",AW243,"0")+CI243</f>
        <v>0</v>
      </c>
      <c r="DV243" s="357">
        <f>IF($DQ243="1",AY243,"0")+CJ243</f>
        <v>0</v>
      </c>
      <c r="DW243" s="423">
        <f t="shared" ref="DW243" si="5065">SUM(DR243:DV245)</f>
        <v>0</v>
      </c>
      <c r="DX243" s="358" t="str">
        <f t="shared" ref="DX243" si="5066">IF($DQ243="1",BA243,"0")</f>
        <v>0</v>
      </c>
      <c r="DY243" s="356" t="str">
        <f t="shared" ref="DY243" si="5067">IF($DQ243="1",BC243,"0")</f>
        <v>0</v>
      </c>
      <c r="DZ243" s="356" t="str">
        <f t="shared" ref="DZ243" si="5068">IF($DQ243="1",BE243,"0")</f>
        <v>0</v>
      </c>
      <c r="EA243" s="356" t="str">
        <f>IF($DQ243="1",BG243,"0")</f>
        <v>0</v>
      </c>
      <c r="EB243" s="357" t="str">
        <f>IF($DQ243="1",BI243,"0")</f>
        <v>0</v>
      </c>
      <c r="EC243" s="423">
        <f t="shared" ref="EC243" si="5069">SUM(DX243:EB245)</f>
        <v>0</v>
      </c>
      <c r="ED243" s="424">
        <f>EC243+DW243</f>
        <v>0</v>
      </c>
    </row>
    <row r="244" spans="2:134" ht="12.6" customHeight="1" x14ac:dyDescent="0.25">
      <c r="B244" s="433"/>
      <c r="C244" s="428"/>
      <c r="D244" s="428"/>
      <c r="E244" s="428"/>
      <c r="F244" s="458"/>
      <c r="G244" s="449"/>
      <c r="H244" s="475"/>
      <c r="I244" s="475"/>
      <c r="J244" s="492"/>
      <c r="K244" s="458"/>
      <c r="L244" s="413"/>
      <c r="M244" s="456"/>
      <c r="N244" s="413"/>
      <c r="O244" s="413"/>
      <c r="P244" s="413"/>
      <c r="Q244" s="391"/>
      <c r="R244" s="386"/>
      <c r="S244" s="413"/>
      <c r="T244" s="416"/>
      <c r="U244" s="391"/>
      <c r="V244" s="386"/>
      <c r="W244" s="413"/>
      <c r="X244" s="174" t="s">
        <v>157</v>
      </c>
      <c r="Y244" s="188" t="s">
        <v>152</v>
      </c>
      <c r="Z244" s="185">
        <f>VLOOKUP($X244,vstupy!$B$18:$F$31,MATCH($Y244,vstupy!$B$17:$F$17,0),0)</f>
        <v>0</v>
      </c>
      <c r="AA244" s="121" t="s">
        <v>158</v>
      </c>
      <c r="AB244" s="185">
        <f>VLOOKUP($AA244,vstupy!$B$34:$C$36,2,FALSE)</f>
        <v>0</v>
      </c>
      <c r="AC244" s="185">
        <f t="shared" si="4688"/>
        <v>0</v>
      </c>
      <c r="AD244" s="466"/>
      <c r="AE244" s="435"/>
      <c r="AF244" s="358"/>
      <c r="AG244" s="382"/>
      <c r="AH244" s="382"/>
      <c r="AI244" s="382"/>
      <c r="AJ244" s="382"/>
      <c r="AK244" s="382"/>
      <c r="AL244" s="382"/>
      <c r="AM244" s="389"/>
      <c r="AN244" s="382"/>
      <c r="AO244" s="384"/>
      <c r="AP244" s="358"/>
      <c r="AQ244" s="356"/>
      <c r="AR244" s="356"/>
      <c r="AS244" s="356"/>
      <c r="AT244" s="356"/>
      <c r="AU244" s="356"/>
      <c r="AV244" s="356"/>
      <c r="AW244" s="356"/>
      <c r="AX244" s="356"/>
      <c r="AY244" s="356"/>
      <c r="AZ244" s="356"/>
      <c r="BA244" s="356"/>
      <c r="BB244" s="356"/>
      <c r="BC244" s="356"/>
      <c r="BD244" s="356"/>
      <c r="BE244" s="356"/>
      <c r="BF244" s="356"/>
      <c r="BG244" s="356"/>
      <c r="BH244" s="356"/>
      <c r="BI244" s="502"/>
      <c r="BJ244" s="355"/>
      <c r="BK244" s="358"/>
      <c r="BL244" s="356"/>
      <c r="BM244" s="356"/>
      <c r="BN244" s="356"/>
      <c r="BO244" s="356"/>
      <c r="BP244" s="356"/>
      <c r="BQ244" s="356"/>
      <c r="BR244" s="356"/>
      <c r="BS244" s="356"/>
      <c r="BT244" s="357"/>
      <c r="BU244" s="358"/>
      <c r="BV244" s="356"/>
      <c r="BW244" s="356"/>
      <c r="BX244" s="356"/>
      <c r="BY244" s="356"/>
      <c r="BZ244" s="356"/>
      <c r="CA244" s="356"/>
      <c r="CB244" s="356"/>
      <c r="CC244" s="356"/>
      <c r="CD244" s="357"/>
      <c r="CE244" s="395"/>
      <c r="CF244" s="358"/>
      <c r="CG244" s="356"/>
      <c r="CH244" s="356"/>
      <c r="CI244" s="356"/>
      <c r="CJ244" s="357"/>
      <c r="CK244" s="396"/>
      <c r="CL244" s="398"/>
      <c r="CM244" s="358"/>
      <c r="CN244" s="356"/>
      <c r="CO244" s="356"/>
      <c r="CP244" s="356"/>
      <c r="CQ244" s="356"/>
      <c r="CR244" s="356"/>
      <c r="CS244" s="356"/>
      <c r="CT244" s="356"/>
      <c r="CU244" s="356"/>
      <c r="CV244" s="357"/>
      <c r="CW244" s="355"/>
      <c r="CX244" s="355"/>
      <c r="CY244" s="358"/>
      <c r="CZ244" s="356"/>
      <c r="DA244" s="356"/>
      <c r="DB244" s="356"/>
      <c r="DC244" s="356"/>
      <c r="DD244" s="356"/>
      <c r="DE244" s="356"/>
      <c r="DF244" s="356"/>
      <c r="DG244" s="356"/>
      <c r="DH244" s="357"/>
      <c r="DI244" s="352"/>
      <c r="DJ244" s="352"/>
      <c r="DK244" s="393"/>
      <c r="DL244" s="393"/>
      <c r="DM244" s="393"/>
      <c r="DN244" s="393"/>
      <c r="DO244" s="393"/>
      <c r="DP244" s="393"/>
      <c r="DQ244" s="392"/>
      <c r="DR244" s="358"/>
      <c r="DS244" s="356"/>
      <c r="DT244" s="356"/>
      <c r="DU244" s="356"/>
      <c r="DV244" s="357"/>
      <c r="DW244" s="423"/>
      <c r="DX244" s="358"/>
      <c r="DY244" s="356"/>
      <c r="DZ244" s="356"/>
      <c r="EA244" s="356"/>
      <c r="EB244" s="357"/>
      <c r="EC244" s="423"/>
      <c r="ED244" s="424"/>
    </row>
    <row r="245" spans="2:134" ht="12.6" customHeight="1" x14ac:dyDescent="0.25">
      <c r="B245" s="433"/>
      <c r="C245" s="428"/>
      <c r="D245" s="428"/>
      <c r="E245" s="428"/>
      <c r="F245" s="459"/>
      <c r="G245" s="449"/>
      <c r="H245" s="476"/>
      <c r="I245" s="476"/>
      <c r="J245" s="493"/>
      <c r="K245" s="459"/>
      <c r="L245" s="413"/>
      <c r="M245" s="456"/>
      <c r="N245" s="413"/>
      <c r="O245" s="413"/>
      <c r="P245" s="413"/>
      <c r="Q245" s="391"/>
      <c r="R245" s="386"/>
      <c r="S245" s="413"/>
      <c r="T245" s="416"/>
      <c r="U245" s="391"/>
      <c r="V245" s="386"/>
      <c r="W245" s="413"/>
      <c r="X245" s="174" t="s">
        <v>157</v>
      </c>
      <c r="Y245" s="188" t="s">
        <v>152</v>
      </c>
      <c r="Z245" s="185">
        <f>VLOOKUP($X245,vstupy!$B$18:$F$31,MATCH($Y245,vstupy!$B$17:$F$17,0),0)</f>
        <v>0</v>
      </c>
      <c r="AA245" s="121" t="s">
        <v>158</v>
      </c>
      <c r="AB245" s="185">
        <f>VLOOKUP($AA245,vstupy!$B$34:$C$36,2,FALSE)</f>
        <v>0</v>
      </c>
      <c r="AC245" s="185">
        <f t="shared" si="4688"/>
        <v>0</v>
      </c>
      <c r="AD245" s="467"/>
      <c r="AE245" s="436"/>
      <c r="AF245" s="358"/>
      <c r="AG245" s="382"/>
      <c r="AH245" s="382"/>
      <c r="AI245" s="382"/>
      <c r="AJ245" s="382"/>
      <c r="AK245" s="382"/>
      <c r="AL245" s="382"/>
      <c r="AM245" s="381"/>
      <c r="AN245" s="382"/>
      <c r="AO245" s="384"/>
      <c r="AP245" s="358"/>
      <c r="AQ245" s="356"/>
      <c r="AR245" s="356"/>
      <c r="AS245" s="356"/>
      <c r="AT245" s="356"/>
      <c r="AU245" s="356"/>
      <c r="AV245" s="356"/>
      <c r="AW245" s="356"/>
      <c r="AX245" s="356"/>
      <c r="AY245" s="356"/>
      <c r="AZ245" s="356"/>
      <c r="BA245" s="356"/>
      <c r="BB245" s="356"/>
      <c r="BC245" s="356"/>
      <c r="BD245" s="356"/>
      <c r="BE245" s="356"/>
      <c r="BF245" s="356"/>
      <c r="BG245" s="356"/>
      <c r="BH245" s="356"/>
      <c r="BI245" s="502"/>
      <c r="BJ245" s="355"/>
      <c r="BK245" s="358"/>
      <c r="BL245" s="356"/>
      <c r="BM245" s="356"/>
      <c r="BN245" s="356"/>
      <c r="BO245" s="356"/>
      <c r="BP245" s="356"/>
      <c r="BQ245" s="356"/>
      <c r="BR245" s="356"/>
      <c r="BS245" s="356"/>
      <c r="BT245" s="357"/>
      <c r="BU245" s="358"/>
      <c r="BV245" s="356"/>
      <c r="BW245" s="356"/>
      <c r="BX245" s="356"/>
      <c r="BY245" s="356"/>
      <c r="BZ245" s="356"/>
      <c r="CA245" s="356"/>
      <c r="CB245" s="356"/>
      <c r="CC245" s="356"/>
      <c r="CD245" s="357"/>
      <c r="CE245" s="395"/>
      <c r="CF245" s="358"/>
      <c r="CG245" s="356"/>
      <c r="CH245" s="356"/>
      <c r="CI245" s="356"/>
      <c r="CJ245" s="357"/>
      <c r="CK245" s="396"/>
      <c r="CL245" s="399"/>
      <c r="CM245" s="358"/>
      <c r="CN245" s="356"/>
      <c r="CO245" s="356"/>
      <c r="CP245" s="356"/>
      <c r="CQ245" s="356"/>
      <c r="CR245" s="356"/>
      <c r="CS245" s="356"/>
      <c r="CT245" s="356"/>
      <c r="CU245" s="356"/>
      <c r="CV245" s="357"/>
      <c r="CW245" s="355"/>
      <c r="CX245" s="355"/>
      <c r="CY245" s="358"/>
      <c r="CZ245" s="356"/>
      <c r="DA245" s="356"/>
      <c r="DB245" s="356"/>
      <c r="DC245" s="356"/>
      <c r="DD245" s="356"/>
      <c r="DE245" s="356"/>
      <c r="DF245" s="356"/>
      <c r="DG245" s="356"/>
      <c r="DH245" s="357"/>
      <c r="DI245" s="352"/>
      <c r="DJ245" s="352"/>
      <c r="DK245" s="393"/>
      <c r="DL245" s="393"/>
      <c r="DM245" s="393"/>
      <c r="DN245" s="393"/>
      <c r="DO245" s="393"/>
      <c r="DP245" s="393"/>
      <c r="DQ245" s="392"/>
      <c r="DR245" s="358"/>
      <c r="DS245" s="356"/>
      <c r="DT245" s="356"/>
      <c r="DU245" s="356"/>
      <c r="DV245" s="357"/>
      <c r="DW245" s="423"/>
      <c r="DX245" s="358"/>
      <c r="DY245" s="356"/>
      <c r="DZ245" s="356"/>
      <c r="EA245" s="356"/>
      <c r="EB245" s="357"/>
      <c r="EC245" s="423"/>
      <c r="ED245" s="424"/>
    </row>
    <row r="246" spans="2:134" ht="12.6" customHeight="1" x14ac:dyDescent="0.25">
      <c r="B246" s="432">
        <f t="shared" ref="B246" si="5070">B243+1</f>
        <v>80</v>
      </c>
      <c r="C246" s="429"/>
      <c r="D246" s="429"/>
      <c r="E246" s="429"/>
      <c r="F246" s="445" t="s">
        <v>212</v>
      </c>
      <c r="G246" s="450"/>
      <c r="H246" s="462" t="str">
        <f t="shared" ref="H246" si="5071">IF($F246="3e)  Skoršia transpozícia  - zavedenie transpozície pred termínom ktorý určuje smernica EÚ. "," ","")</f>
        <v/>
      </c>
      <c r="I246" s="462" t="str">
        <f t="shared" ref="I246" si="5072">IF($F246="3e)  Skoršia transpozícia  - zavedenie transpozície pred termínom ktorý určuje smernica EÚ. ",$H246,"NA")</f>
        <v>NA</v>
      </c>
      <c r="J246" s="494">
        <f>IF(I246&gt;12,1,I246/12)</f>
        <v>1</v>
      </c>
      <c r="K246" s="445"/>
      <c r="L246" s="414"/>
      <c r="M246" s="455">
        <f>IF(L246="N",0,L246)</f>
        <v>0</v>
      </c>
      <c r="N246" s="414" t="s">
        <v>212</v>
      </c>
      <c r="O246" s="414"/>
      <c r="P246" s="414"/>
      <c r="Q246" s="390" t="s">
        <v>36</v>
      </c>
      <c r="R246" s="385">
        <f>VLOOKUP(Q246,vstupy!$B$3:$C$15,2,FALSE)</f>
        <v>0</v>
      </c>
      <c r="S246" s="414"/>
      <c r="T246" s="415"/>
      <c r="U246" s="390" t="s">
        <v>36</v>
      </c>
      <c r="V246" s="385">
        <f>VLOOKUP(U246,vstupy!$B$3:$C$15,2,FALSE)</f>
        <v>0</v>
      </c>
      <c r="W246" s="414"/>
      <c r="X246" s="292" t="s">
        <v>157</v>
      </c>
      <c r="Y246" s="293" t="s">
        <v>152</v>
      </c>
      <c r="Z246" s="294">
        <f>VLOOKUP($X246,vstupy!$B$18:$F$31,MATCH($Y246,vstupy!$B$17:$F$17,0),0)</f>
        <v>0</v>
      </c>
      <c r="AA246" s="295" t="s">
        <v>158</v>
      </c>
      <c r="AB246" s="294">
        <f>VLOOKUP($AA246,vstupy!$B$34:$C$36,2,FALSE)</f>
        <v>0</v>
      </c>
      <c r="AC246" s="294">
        <f t="shared" si="4688"/>
        <v>0</v>
      </c>
      <c r="AD246" s="440" t="s">
        <v>36</v>
      </c>
      <c r="AE246" s="434">
        <f>VLOOKUP(AD246,vstupy!$B$3:$C$15,2,FALSE)</f>
        <v>0</v>
      </c>
      <c r="AF246" s="437" t="str">
        <f>IFERROR(IF(M246=0,"N",O246/L246*J246),0)</f>
        <v>N</v>
      </c>
      <c r="AG246" s="382">
        <f>O246*J246</f>
        <v>0</v>
      </c>
      <c r="AH246" s="394">
        <f t="shared" ref="AH246" si="5073">P246*R246*J246</f>
        <v>0</v>
      </c>
      <c r="AI246" s="381">
        <f t="shared" ref="AI246" si="5074">IFERROR(AH246*M246,0)</f>
        <v>0</v>
      </c>
      <c r="AJ246" s="394" t="str">
        <f t="shared" ref="AJ246" si="5075">IFERROR(IF(M246=0,"N",S246/L246*J246),0)</f>
        <v>N</v>
      </c>
      <c r="AK246" s="382">
        <f t="shared" ref="AK246" si="5076">S246*J246</f>
        <v>0</v>
      </c>
      <c r="AL246" s="382">
        <f>T246*V246*J246</f>
        <v>0</v>
      </c>
      <c r="AM246" s="387">
        <f t="shared" ref="AM246" si="5077">IFERROR(AL246*M246,0)</f>
        <v>0</v>
      </c>
      <c r="AN246" s="381">
        <f t="shared" ref="AN246" si="5078">IF(W246&gt;0,IF(AE246&gt;0,($G$5/160)*(W246/60)*AE246*J246,0),IF(AE246&gt;0,($G$5/160)*((AC246+AC247+AC248)/60)*AE246*J246,0))</f>
        <v>0</v>
      </c>
      <c r="AO246" s="384">
        <f>IFERROR(AN246*M246,0)</f>
        <v>0</v>
      </c>
      <c r="AP246" s="358">
        <f t="shared" ref="AP246" si="5079">IF($N246="In (zvyšuje náklady)",AF246,0)</f>
        <v>0</v>
      </c>
      <c r="AQ246" s="356">
        <f t="shared" ref="AQ246" si="5080">IF($N246="In (zvyšuje náklady)",AG246,0)</f>
        <v>0</v>
      </c>
      <c r="AR246" s="356">
        <f t="shared" ref="AR246" si="5081">IF($N246="In (zvyšuje náklady)",AH246,0)</f>
        <v>0</v>
      </c>
      <c r="AS246" s="356">
        <f t="shared" ref="AS246" si="5082">IF($N246="In (zvyšuje náklady)",AI246,0)</f>
        <v>0</v>
      </c>
      <c r="AT246" s="356">
        <f t="shared" ref="AT246" si="5083">IF($N246="In (zvyšuje náklady)",AJ246,0)</f>
        <v>0</v>
      </c>
      <c r="AU246" s="356">
        <f t="shared" ref="AU246" si="5084">IF($N246="In (zvyšuje náklady)",AK246,0)</f>
        <v>0</v>
      </c>
      <c r="AV246" s="356">
        <f t="shared" ref="AV246" si="5085">IF($N246="In (zvyšuje náklady)",AL246,0)</f>
        <v>0</v>
      </c>
      <c r="AW246" s="356">
        <f t="shared" ref="AW246" si="5086">IF($N246="In (zvyšuje náklady)",AM246,0)</f>
        <v>0</v>
      </c>
      <c r="AX246" s="356">
        <f t="shared" ref="AX246" si="5087">IF($N246="In (zvyšuje náklady)",AN246,0)</f>
        <v>0</v>
      </c>
      <c r="AY246" s="356">
        <f t="shared" ref="AY246" si="5088">IF($N246="In (zvyšuje náklady)",AO246,0)</f>
        <v>0</v>
      </c>
      <c r="AZ246" s="356" t="str">
        <f t="shared" ref="AZ246" si="5089">IF($N246="Out (znižuje náklady)",AF246,"0")</f>
        <v>0</v>
      </c>
      <c r="BA246" s="356" t="str">
        <f t="shared" ref="BA246" si="5090">IF($N246="Out (znižuje náklady)",AG246,"0")</f>
        <v>0</v>
      </c>
      <c r="BB246" s="356" t="str">
        <f t="shared" ref="BB246" si="5091">IF($N246="Out (znižuje náklady)",AH246,"0")</f>
        <v>0</v>
      </c>
      <c r="BC246" s="356" t="str">
        <f t="shared" ref="BC246" si="5092">IF($N246="Out (znižuje náklady)",AI246,"0")</f>
        <v>0</v>
      </c>
      <c r="BD246" s="356" t="str">
        <f t="shared" ref="BD246" si="5093">IF($N246="Out (znižuje náklady)",AJ246,"0")</f>
        <v>0</v>
      </c>
      <c r="BE246" s="356" t="str">
        <f t="shared" ref="BE246" si="5094">IF($N246="Out (znižuje náklady)",AK246,"0")</f>
        <v>0</v>
      </c>
      <c r="BF246" s="356" t="str">
        <f t="shared" ref="BF246" si="5095">IF($N246="Out (znižuje náklady)",AL246,"0")</f>
        <v>0</v>
      </c>
      <c r="BG246" s="356" t="str">
        <f t="shared" ref="BG246" si="5096">IF($N246="Out (znižuje náklady)",AM246,"0")</f>
        <v>0</v>
      </c>
      <c r="BH246" s="356" t="str">
        <f t="shared" ref="BH246" si="5097">IF($N246="Out (znižuje náklady)",AN246,"0")</f>
        <v>0</v>
      </c>
      <c r="BI246" s="502" t="str">
        <f t="shared" ref="BI246" si="5098">IF($N246="Out (znižuje náklady)",AO246,"0")</f>
        <v>0</v>
      </c>
      <c r="BJ246" s="355">
        <f>IF(F246=vstupy!$B$47,0,1)</f>
        <v>1</v>
      </c>
      <c r="BK246" s="358">
        <f t="shared" ref="BK246" si="5099">$BJ246*AP246</f>
        <v>0</v>
      </c>
      <c r="BL246" s="356">
        <f t="shared" ref="BL246" si="5100">$BJ246*AQ246</f>
        <v>0</v>
      </c>
      <c r="BM246" s="356">
        <f t="shared" ref="BM246" si="5101">$BJ246*AR246</f>
        <v>0</v>
      </c>
      <c r="BN246" s="356">
        <f t="shared" ref="BN246" si="5102">$BJ246*AS246</f>
        <v>0</v>
      </c>
      <c r="BO246" s="356">
        <f t="shared" ref="BO246" si="5103">$BJ246*AT246</f>
        <v>0</v>
      </c>
      <c r="BP246" s="356">
        <f t="shared" ref="BP246" si="5104">$BJ246*AU246</f>
        <v>0</v>
      </c>
      <c r="BQ246" s="356">
        <f t="shared" ref="BQ246" si="5105">$BJ246*AV246</f>
        <v>0</v>
      </c>
      <c r="BR246" s="356">
        <f t="shared" ref="BR246" si="5106">$BJ246*AW246</f>
        <v>0</v>
      </c>
      <c r="BS246" s="356">
        <f t="shared" ref="BS246" si="5107">$BJ246*AX246</f>
        <v>0</v>
      </c>
      <c r="BT246" s="357">
        <f t="shared" ref="BT246" si="5108">$BJ246*AY246</f>
        <v>0</v>
      </c>
      <c r="BU246" s="358">
        <f t="shared" ref="BU246" si="5109">$BJ246*AZ246</f>
        <v>0</v>
      </c>
      <c r="BV246" s="356">
        <f t="shared" ref="BV246" si="5110">$BJ246*BA246</f>
        <v>0</v>
      </c>
      <c r="BW246" s="356">
        <f t="shared" ref="BW246" si="5111">$BJ246*BB246</f>
        <v>0</v>
      </c>
      <c r="BX246" s="356">
        <f t="shared" ref="BX246" si="5112">$BJ246*BC246</f>
        <v>0</v>
      </c>
      <c r="BY246" s="356">
        <f t="shared" ref="BY246" si="5113">$BJ246*BD246</f>
        <v>0</v>
      </c>
      <c r="BZ246" s="356">
        <f t="shared" ref="BZ246" si="5114">$BJ246*BE246</f>
        <v>0</v>
      </c>
      <c r="CA246" s="356">
        <f t="shared" ref="CA246" si="5115">$BJ246*BF246</f>
        <v>0</v>
      </c>
      <c r="CB246" s="356">
        <f t="shared" ref="CB246" si="5116">$BJ246*BG246</f>
        <v>0</v>
      </c>
      <c r="CC246" s="356">
        <f t="shared" ref="CC246" si="5117">$BJ246*BH246</f>
        <v>0</v>
      </c>
      <c r="CD246" s="357">
        <f t="shared" ref="CD246" si="5118">$BJ246*BI246</f>
        <v>0</v>
      </c>
      <c r="CE246" s="395">
        <f>IF(N246="Nemení sa",1,0)</f>
        <v>0</v>
      </c>
      <c r="CF246" s="358">
        <f>AG246*$CE246</f>
        <v>0</v>
      </c>
      <c r="CG246" s="356">
        <f>AI246*$CE246</f>
        <v>0</v>
      </c>
      <c r="CH246" s="356">
        <f>AK246*$CE246</f>
        <v>0</v>
      </c>
      <c r="CI246" s="356">
        <f>AM246*$CE246</f>
        <v>0</v>
      </c>
      <c r="CJ246" s="357">
        <f>AO246*$CE246</f>
        <v>0</v>
      </c>
      <c r="CK246" s="396">
        <f t="shared" ref="CK246" si="5119">SUM(CF246:CJ248)</f>
        <v>0</v>
      </c>
      <c r="CL246" s="397">
        <f>IF(F246=vstupy!B$42,"1",0)</f>
        <v>0</v>
      </c>
      <c r="CM246" s="358">
        <f t="shared" ref="CM246" si="5120">IF($CL246="1",AP246,0)</f>
        <v>0</v>
      </c>
      <c r="CN246" s="356">
        <f t="shared" ref="CN246" si="5121">IF($CL246="1",AQ246,0)</f>
        <v>0</v>
      </c>
      <c r="CO246" s="356">
        <f t="shared" ref="CO246" si="5122">IF($CL246="1",AR246,0)</f>
        <v>0</v>
      </c>
      <c r="CP246" s="356">
        <f t="shared" ref="CP246" si="5123">IF($CL246="1",AS246,0)</f>
        <v>0</v>
      </c>
      <c r="CQ246" s="356">
        <f t="shared" ref="CQ246" si="5124">IF($CL246="1",AT246,0)</f>
        <v>0</v>
      </c>
      <c r="CR246" s="356">
        <f t="shared" ref="CR246" si="5125">IF($CL246="1",AU246,0)</f>
        <v>0</v>
      </c>
      <c r="CS246" s="356">
        <f t="shared" ref="CS246" si="5126">IF($CL246="1",AV246,0)</f>
        <v>0</v>
      </c>
      <c r="CT246" s="356">
        <f t="shared" ref="CT246" si="5127">IF($CL246="1",AW246,0)</f>
        <v>0</v>
      </c>
      <c r="CU246" s="356">
        <f t="shared" ref="CU246" si="5128">IF($CL246="1",AX246,0)</f>
        <v>0</v>
      </c>
      <c r="CV246" s="357">
        <f t="shared" ref="CV246" si="5129">IF($CL246="1",AY246,0)</f>
        <v>0</v>
      </c>
      <c r="CW246" s="355">
        <f>CP246+CT246+CV246</f>
        <v>0</v>
      </c>
      <c r="CX246" s="355">
        <f t="shared" ref="CX246" si="5130">CN246+CR246</f>
        <v>0</v>
      </c>
      <c r="CY246" s="358">
        <f t="shared" ref="CY246" si="5131">IF($CL246="1",AZ246,0)</f>
        <v>0</v>
      </c>
      <c r="CZ246" s="356">
        <f t="shared" ref="CZ246" si="5132">IF($CL246="1",BA246,0)</f>
        <v>0</v>
      </c>
      <c r="DA246" s="356">
        <f t="shared" ref="DA246" si="5133">IF($CL246="1",BB246,0)</f>
        <v>0</v>
      </c>
      <c r="DB246" s="356">
        <f t="shared" ref="DB246" si="5134">IF($CL246="1",BC246,0)</f>
        <v>0</v>
      </c>
      <c r="DC246" s="356">
        <f t="shared" ref="DC246" si="5135">IF($CL246="1",BD246,0)</f>
        <v>0</v>
      </c>
      <c r="DD246" s="356">
        <f t="shared" ref="DD246" si="5136">IF($CL246="1",BE246,0)</f>
        <v>0</v>
      </c>
      <c r="DE246" s="356">
        <f t="shared" ref="DE246" si="5137">IF($CL246="1",BF246,0)</f>
        <v>0</v>
      </c>
      <c r="DF246" s="356">
        <f t="shared" ref="DF246" si="5138">IF($CL246="1",BG246,0)</f>
        <v>0</v>
      </c>
      <c r="DG246" s="356">
        <f t="shared" ref="DG246" si="5139">IF($CL246="1",BH246,0)</f>
        <v>0</v>
      </c>
      <c r="DH246" s="357">
        <f t="shared" ref="DH246" si="5140">IF($CL246="1",BI246,0)</f>
        <v>0</v>
      </c>
      <c r="DI246" s="352">
        <f>DB246+DF246+DH246</f>
        <v>0</v>
      </c>
      <c r="DJ246" s="352">
        <f t="shared" ref="DJ246" si="5141">CZ246+DD246</f>
        <v>0</v>
      </c>
      <c r="DK246" s="393">
        <f>IF(CE246=0,1,0)</f>
        <v>1</v>
      </c>
      <c r="DL246" s="393">
        <f>IFERROR(IF($AF246="N",AH246+AJ246+AL246+AN246,AF246+AH246+AJ246+AL246+AN246),0)*$DK246</f>
        <v>0</v>
      </c>
      <c r="DM246" s="393">
        <f>(AG246+AI246+AK246+AM246+AO246)*$DK246</f>
        <v>0</v>
      </c>
      <c r="DN246" s="393">
        <f>AS246+AW246+AY246-CW246</f>
        <v>0</v>
      </c>
      <c r="DO246" s="393">
        <f>BC246+BG246+BI246-DI246</f>
        <v>0</v>
      </c>
      <c r="DP246" s="393">
        <f>DN246+DO246</f>
        <v>0</v>
      </c>
      <c r="DQ246" s="392" t="str">
        <f>IF(OR(F246=vstupy!B$40,F246=vstupy!B$41,F246=vstupy!B$42,),"0","1")</f>
        <v>0</v>
      </c>
      <c r="DR246" s="358">
        <f>IF($DQ246="1",AQ246,"0")+CF246</f>
        <v>0</v>
      </c>
      <c r="DS246" s="356">
        <f>IF($DQ246="1",AS246,"0")+CG246</f>
        <v>0</v>
      </c>
      <c r="DT246" s="356">
        <f>IF($DQ246="1",AU246,"0")+CH246</f>
        <v>0</v>
      </c>
      <c r="DU246" s="356">
        <f>IF($DQ246="1",AW246,"0")+CI246</f>
        <v>0</v>
      </c>
      <c r="DV246" s="357">
        <f>IF($DQ246="1",AY246,"0")+CJ246</f>
        <v>0</v>
      </c>
      <c r="DW246" s="423">
        <f t="shared" ref="DW246" si="5142">SUM(DR246:DV248)</f>
        <v>0</v>
      </c>
      <c r="DX246" s="358" t="str">
        <f t="shared" ref="DX246" si="5143">IF($DQ246="1",BA246,"0")</f>
        <v>0</v>
      </c>
      <c r="DY246" s="356" t="str">
        <f t="shared" ref="DY246" si="5144">IF($DQ246="1",BC246,"0")</f>
        <v>0</v>
      </c>
      <c r="DZ246" s="356" t="str">
        <f t="shared" ref="DZ246" si="5145">IF($DQ246="1",BE246,"0")</f>
        <v>0</v>
      </c>
      <c r="EA246" s="356" t="str">
        <f>IF($DQ246="1",BG246,"0")</f>
        <v>0</v>
      </c>
      <c r="EB246" s="357" t="str">
        <f>IF($DQ246="1",BI246,"0")</f>
        <v>0</v>
      </c>
      <c r="EC246" s="423">
        <f>SUM(DX246:EB248)</f>
        <v>0</v>
      </c>
      <c r="ED246" s="424">
        <f>EC246+DW246</f>
        <v>0</v>
      </c>
    </row>
    <row r="247" spans="2:134" ht="12.6" customHeight="1" x14ac:dyDescent="0.25">
      <c r="B247" s="432"/>
      <c r="C247" s="429"/>
      <c r="D247" s="429"/>
      <c r="E247" s="429"/>
      <c r="F247" s="446"/>
      <c r="G247" s="450"/>
      <c r="H247" s="463"/>
      <c r="I247" s="463"/>
      <c r="J247" s="495"/>
      <c r="K247" s="446"/>
      <c r="L247" s="414"/>
      <c r="M247" s="455"/>
      <c r="N247" s="414"/>
      <c r="O247" s="414"/>
      <c r="P247" s="414"/>
      <c r="Q247" s="390"/>
      <c r="R247" s="385"/>
      <c r="S247" s="414"/>
      <c r="T247" s="415"/>
      <c r="U247" s="390"/>
      <c r="V247" s="385"/>
      <c r="W247" s="414"/>
      <c r="X247" s="292" t="s">
        <v>157</v>
      </c>
      <c r="Y247" s="293" t="s">
        <v>152</v>
      </c>
      <c r="Z247" s="294">
        <f>VLOOKUP($X247,vstupy!$B$18:$F$31,MATCH($Y247,vstupy!$B$17:$F$17,0),0)</f>
        <v>0</v>
      </c>
      <c r="AA247" s="295" t="s">
        <v>158</v>
      </c>
      <c r="AB247" s="294">
        <f>VLOOKUP($AA247,vstupy!$B$34:$C$36,2,FALSE)</f>
        <v>0</v>
      </c>
      <c r="AC247" s="294">
        <f t="shared" si="4688"/>
        <v>0</v>
      </c>
      <c r="AD247" s="441"/>
      <c r="AE247" s="435"/>
      <c r="AF247" s="358"/>
      <c r="AG247" s="382"/>
      <c r="AH247" s="382"/>
      <c r="AI247" s="382"/>
      <c r="AJ247" s="382"/>
      <c r="AK247" s="382"/>
      <c r="AL247" s="382"/>
      <c r="AM247" s="389"/>
      <c r="AN247" s="382"/>
      <c r="AO247" s="384"/>
      <c r="AP247" s="358"/>
      <c r="AQ247" s="356"/>
      <c r="AR247" s="356"/>
      <c r="AS247" s="356"/>
      <c r="AT247" s="356"/>
      <c r="AU247" s="356"/>
      <c r="AV247" s="356"/>
      <c r="AW247" s="356"/>
      <c r="AX247" s="356"/>
      <c r="AY247" s="356"/>
      <c r="AZ247" s="356"/>
      <c r="BA247" s="356"/>
      <c r="BB247" s="356"/>
      <c r="BC247" s="356"/>
      <c r="BD247" s="356"/>
      <c r="BE247" s="356"/>
      <c r="BF247" s="356"/>
      <c r="BG247" s="356"/>
      <c r="BH247" s="356"/>
      <c r="BI247" s="502"/>
      <c r="BJ247" s="355"/>
      <c r="BK247" s="358"/>
      <c r="BL247" s="356"/>
      <c r="BM247" s="356"/>
      <c r="BN247" s="356"/>
      <c r="BO247" s="356"/>
      <c r="BP247" s="356"/>
      <c r="BQ247" s="356"/>
      <c r="BR247" s="356"/>
      <c r="BS247" s="356"/>
      <c r="BT247" s="357"/>
      <c r="BU247" s="358"/>
      <c r="BV247" s="356"/>
      <c r="BW247" s="356"/>
      <c r="BX247" s="356"/>
      <c r="BY247" s="356"/>
      <c r="BZ247" s="356"/>
      <c r="CA247" s="356"/>
      <c r="CB247" s="356"/>
      <c r="CC247" s="356"/>
      <c r="CD247" s="357"/>
      <c r="CE247" s="395"/>
      <c r="CF247" s="358"/>
      <c r="CG247" s="356"/>
      <c r="CH247" s="356"/>
      <c r="CI247" s="356"/>
      <c r="CJ247" s="357"/>
      <c r="CK247" s="396"/>
      <c r="CL247" s="398"/>
      <c r="CM247" s="358"/>
      <c r="CN247" s="356"/>
      <c r="CO247" s="356"/>
      <c r="CP247" s="356"/>
      <c r="CQ247" s="356"/>
      <c r="CR247" s="356"/>
      <c r="CS247" s="356"/>
      <c r="CT247" s="356"/>
      <c r="CU247" s="356"/>
      <c r="CV247" s="357"/>
      <c r="CW247" s="355"/>
      <c r="CX247" s="355"/>
      <c r="CY247" s="358"/>
      <c r="CZ247" s="356"/>
      <c r="DA247" s="356"/>
      <c r="DB247" s="356"/>
      <c r="DC247" s="356"/>
      <c r="DD247" s="356"/>
      <c r="DE247" s="356"/>
      <c r="DF247" s="356"/>
      <c r="DG247" s="356"/>
      <c r="DH247" s="357"/>
      <c r="DI247" s="352"/>
      <c r="DJ247" s="352"/>
      <c r="DK247" s="393"/>
      <c r="DL247" s="393"/>
      <c r="DM247" s="393"/>
      <c r="DN247" s="393"/>
      <c r="DO247" s="393"/>
      <c r="DP247" s="393"/>
      <c r="DQ247" s="392"/>
      <c r="DR247" s="358"/>
      <c r="DS247" s="356"/>
      <c r="DT247" s="356"/>
      <c r="DU247" s="356"/>
      <c r="DV247" s="357"/>
      <c r="DW247" s="423"/>
      <c r="DX247" s="358"/>
      <c r="DY247" s="356"/>
      <c r="DZ247" s="356"/>
      <c r="EA247" s="356"/>
      <c r="EB247" s="357"/>
      <c r="EC247" s="423"/>
      <c r="ED247" s="424"/>
    </row>
    <row r="248" spans="2:134" ht="12.6" customHeight="1" thickBot="1" x14ac:dyDescent="0.3">
      <c r="B248" s="432"/>
      <c r="C248" s="429"/>
      <c r="D248" s="429"/>
      <c r="E248" s="429"/>
      <c r="F248" s="447"/>
      <c r="G248" s="450"/>
      <c r="H248" s="464"/>
      <c r="I248" s="464"/>
      <c r="J248" s="496"/>
      <c r="K248" s="447"/>
      <c r="L248" s="414"/>
      <c r="M248" s="455"/>
      <c r="N248" s="414"/>
      <c r="O248" s="414"/>
      <c r="P248" s="414"/>
      <c r="Q248" s="390"/>
      <c r="R248" s="385"/>
      <c r="S248" s="414"/>
      <c r="T248" s="415"/>
      <c r="U248" s="390"/>
      <c r="V248" s="385"/>
      <c r="W248" s="414"/>
      <c r="X248" s="292" t="s">
        <v>157</v>
      </c>
      <c r="Y248" s="293" t="s">
        <v>152</v>
      </c>
      <c r="Z248" s="294">
        <f>VLOOKUP($X248,vstupy!$B$18:$F$31,MATCH($Y248,vstupy!$B$17:$F$17,0),0)</f>
        <v>0</v>
      </c>
      <c r="AA248" s="295" t="s">
        <v>158</v>
      </c>
      <c r="AB248" s="294">
        <f>VLOOKUP($AA248,vstupy!$B$34:$C$36,2,FALSE)</f>
        <v>0</v>
      </c>
      <c r="AC248" s="294">
        <f t="shared" si="4688"/>
        <v>0</v>
      </c>
      <c r="AD248" s="442"/>
      <c r="AE248" s="436"/>
      <c r="AF248" s="500"/>
      <c r="AG248" s="499"/>
      <c r="AH248" s="499"/>
      <c r="AI248" s="382"/>
      <c r="AJ248" s="499"/>
      <c r="AK248" s="499"/>
      <c r="AL248" s="499"/>
      <c r="AM248" s="381"/>
      <c r="AN248" s="382"/>
      <c r="AO248" s="501"/>
      <c r="AP248" s="358"/>
      <c r="AQ248" s="356"/>
      <c r="AR248" s="356"/>
      <c r="AS248" s="356"/>
      <c r="AT248" s="356"/>
      <c r="AU248" s="356"/>
      <c r="AV248" s="356"/>
      <c r="AW248" s="356"/>
      <c r="AX248" s="356"/>
      <c r="AY248" s="356"/>
      <c r="AZ248" s="356"/>
      <c r="BA248" s="356"/>
      <c r="BB248" s="356"/>
      <c r="BC248" s="356"/>
      <c r="BD248" s="356"/>
      <c r="BE248" s="356"/>
      <c r="BF248" s="356"/>
      <c r="BG248" s="356"/>
      <c r="BH248" s="356"/>
      <c r="BI248" s="502"/>
      <c r="BJ248" s="355"/>
      <c r="BK248" s="358"/>
      <c r="BL248" s="356"/>
      <c r="BM248" s="356"/>
      <c r="BN248" s="356"/>
      <c r="BO248" s="356"/>
      <c r="BP248" s="356"/>
      <c r="BQ248" s="356"/>
      <c r="BR248" s="356"/>
      <c r="BS248" s="356"/>
      <c r="BT248" s="357"/>
      <c r="BU248" s="358"/>
      <c r="BV248" s="356"/>
      <c r="BW248" s="356"/>
      <c r="BX248" s="356"/>
      <c r="BY248" s="356"/>
      <c r="BZ248" s="356"/>
      <c r="CA248" s="356"/>
      <c r="CB248" s="356"/>
      <c r="CC248" s="356"/>
      <c r="CD248" s="357"/>
      <c r="CE248" s="395"/>
      <c r="CF248" s="358"/>
      <c r="CG248" s="356"/>
      <c r="CH248" s="356"/>
      <c r="CI248" s="356"/>
      <c r="CJ248" s="357"/>
      <c r="CK248" s="396"/>
      <c r="CL248" s="399"/>
      <c r="CM248" s="358"/>
      <c r="CN248" s="356"/>
      <c r="CO248" s="356"/>
      <c r="CP248" s="356"/>
      <c r="CQ248" s="356"/>
      <c r="CR248" s="356"/>
      <c r="CS248" s="356"/>
      <c r="CT248" s="356"/>
      <c r="CU248" s="356"/>
      <c r="CV248" s="357"/>
      <c r="CW248" s="355"/>
      <c r="CX248" s="355"/>
      <c r="CY248" s="358"/>
      <c r="CZ248" s="356"/>
      <c r="DA248" s="356"/>
      <c r="DB248" s="356"/>
      <c r="DC248" s="356"/>
      <c r="DD248" s="356"/>
      <c r="DE248" s="356"/>
      <c r="DF248" s="356"/>
      <c r="DG248" s="356"/>
      <c r="DH248" s="357"/>
      <c r="DI248" s="352"/>
      <c r="DJ248" s="352"/>
      <c r="DK248" s="393"/>
      <c r="DL248" s="393"/>
      <c r="DM248" s="393"/>
      <c r="DN248" s="393"/>
      <c r="DO248" s="393"/>
      <c r="DP248" s="393"/>
      <c r="DQ248" s="392"/>
      <c r="DR248" s="358"/>
      <c r="DS248" s="356"/>
      <c r="DT248" s="356"/>
      <c r="DU248" s="356"/>
      <c r="DV248" s="357"/>
      <c r="DW248" s="423"/>
      <c r="DX248" s="358"/>
      <c r="DY248" s="356"/>
      <c r="DZ248" s="356"/>
      <c r="EA248" s="356"/>
      <c r="EB248" s="357"/>
      <c r="EC248" s="423"/>
      <c r="ED248" s="424"/>
    </row>
    <row r="249" spans="2:134" ht="13.8" thickBot="1" x14ac:dyDescent="0.3">
      <c r="B249" s="153" t="s">
        <v>61</v>
      </c>
      <c r="C249" s="154"/>
      <c r="D249" s="154"/>
      <c r="E249" s="154"/>
      <c r="F249" s="155"/>
      <c r="G249" s="155"/>
      <c r="H249" s="155"/>
      <c r="I249" s="155"/>
      <c r="J249" s="155"/>
      <c r="K249" s="154"/>
      <c r="L249" s="155"/>
      <c r="M249" s="155"/>
      <c r="N249" s="155"/>
      <c r="O249" s="154"/>
      <c r="P249" s="154"/>
      <c r="Q249" s="152"/>
      <c r="R249" s="152"/>
      <c r="S249" s="154"/>
      <c r="T249" s="152"/>
      <c r="U249" s="152"/>
      <c r="V249" s="152"/>
      <c r="W249" s="154"/>
      <c r="X249" s="121"/>
      <c r="Y249" s="188"/>
      <c r="Z249" s="179"/>
      <c r="AA249" s="121"/>
      <c r="AB249" s="179"/>
      <c r="AC249" s="182"/>
      <c r="AD249" s="149"/>
      <c r="AE249" s="141"/>
      <c r="AF249" s="255"/>
      <c r="AG249" s="256">
        <f>SUM(AG9:AG248)</f>
        <v>0</v>
      </c>
      <c r="AH249" s="257"/>
      <c r="AI249" s="256">
        <f>SUM(AI9:AI248)</f>
        <v>0</v>
      </c>
      <c r="AJ249" s="257"/>
      <c r="AK249" s="256">
        <f>SUM(AK9:AK248)</f>
        <v>0</v>
      </c>
      <c r="AL249" s="258"/>
      <c r="AM249" s="256">
        <f>SUM(AM9:AM248)</f>
        <v>19961730</v>
      </c>
      <c r="AN249" s="258"/>
      <c r="AO249" s="263">
        <f t="shared" ref="AO249:BI249" si="5146">SUM(AO9:AO248)</f>
        <v>18457582.237</v>
      </c>
      <c r="AP249" s="142">
        <f t="shared" si="5146"/>
        <v>0</v>
      </c>
      <c r="AQ249" s="142">
        <f t="shared" si="5146"/>
        <v>0</v>
      </c>
      <c r="AR249" s="142">
        <f t="shared" si="5146"/>
        <v>0</v>
      </c>
      <c r="AS249" s="142">
        <f t="shared" si="5146"/>
        <v>0</v>
      </c>
      <c r="AT249" s="142">
        <f t="shared" si="5146"/>
        <v>0</v>
      </c>
      <c r="AU249" s="142">
        <f t="shared" si="5146"/>
        <v>0</v>
      </c>
      <c r="AV249" s="142">
        <f t="shared" si="5146"/>
        <v>3810</v>
      </c>
      <c r="AW249" s="142">
        <f t="shared" si="5146"/>
        <v>41730</v>
      </c>
      <c r="AX249" s="142">
        <f t="shared" si="5146"/>
        <v>240.00049999999999</v>
      </c>
      <c r="AY249" s="142">
        <f t="shared" si="5146"/>
        <v>18457582.237</v>
      </c>
      <c r="AZ249" s="142">
        <f t="shared" si="5146"/>
        <v>0</v>
      </c>
      <c r="BA249" s="142">
        <f t="shared" si="5146"/>
        <v>0</v>
      </c>
      <c r="BB249" s="142">
        <f t="shared" si="5146"/>
        <v>0</v>
      </c>
      <c r="BC249" s="142">
        <f t="shared" si="5146"/>
        <v>0</v>
      </c>
      <c r="BD249" s="142">
        <f t="shared" si="5146"/>
        <v>0</v>
      </c>
      <c r="BE249" s="142">
        <f t="shared" si="5146"/>
        <v>0</v>
      </c>
      <c r="BF249" s="142">
        <f t="shared" si="5146"/>
        <v>60</v>
      </c>
      <c r="BG249" s="142">
        <f t="shared" si="5146"/>
        <v>19920000</v>
      </c>
      <c r="BH249" s="142">
        <f t="shared" si="5146"/>
        <v>0</v>
      </c>
      <c r="BI249" s="264">
        <f t="shared" si="5146"/>
        <v>0</v>
      </c>
      <c r="BJ249" s="268"/>
      <c r="BK249" s="142">
        <f t="shared" ref="BK249:CD249" si="5147">SUM(BK9:BK248)</f>
        <v>0</v>
      </c>
      <c r="BL249" s="233">
        <f t="shared" si="5147"/>
        <v>0</v>
      </c>
      <c r="BM249" s="233">
        <f t="shared" si="5147"/>
        <v>0</v>
      </c>
      <c r="BN249" s="233">
        <f t="shared" si="5147"/>
        <v>0</v>
      </c>
      <c r="BO249" s="233">
        <f t="shared" si="5147"/>
        <v>0</v>
      </c>
      <c r="BP249" s="233">
        <f t="shared" si="5147"/>
        <v>0</v>
      </c>
      <c r="BQ249" s="233">
        <f t="shared" si="5147"/>
        <v>3810</v>
      </c>
      <c r="BR249" s="233">
        <f t="shared" si="5147"/>
        <v>41730</v>
      </c>
      <c r="BS249" s="233">
        <f t="shared" si="5147"/>
        <v>240.00049999999999</v>
      </c>
      <c r="BT249" s="269">
        <f t="shared" si="5147"/>
        <v>18457582.237</v>
      </c>
      <c r="BU249" s="142">
        <f t="shared" si="5147"/>
        <v>0</v>
      </c>
      <c r="BV249" s="233">
        <f t="shared" si="5147"/>
        <v>0</v>
      </c>
      <c r="BW249" s="233">
        <f t="shared" si="5147"/>
        <v>0</v>
      </c>
      <c r="BX249" s="233">
        <f t="shared" si="5147"/>
        <v>0</v>
      </c>
      <c r="BY249" s="233">
        <f t="shared" si="5147"/>
        <v>0</v>
      </c>
      <c r="BZ249" s="233">
        <f t="shared" si="5147"/>
        <v>0</v>
      </c>
      <c r="CA249" s="233">
        <f t="shared" si="5147"/>
        <v>60</v>
      </c>
      <c r="CB249" s="233">
        <f t="shared" si="5147"/>
        <v>19920000</v>
      </c>
      <c r="CC249" s="233">
        <f t="shared" si="5147"/>
        <v>0</v>
      </c>
      <c r="CD249" s="269">
        <f t="shared" si="5147"/>
        <v>0</v>
      </c>
      <c r="CE249" s="264"/>
      <c r="CF249" s="142">
        <f t="shared" ref="CF249:CK249" si="5148">SUM(CF9:CF248)</f>
        <v>0</v>
      </c>
      <c r="CG249" s="233">
        <f t="shared" si="5148"/>
        <v>0</v>
      </c>
      <c r="CH249" s="233">
        <f t="shared" si="5148"/>
        <v>0</v>
      </c>
      <c r="CI249" s="233">
        <f t="shared" si="5148"/>
        <v>0</v>
      </c>
      <c r="CJ249" s="269">
        <f t="shared" si="5148"/>
        <v>0</v>
      </c>
      <c r="CK249" s="240">
        <f t="shared" si="5148"/>
        <v>0</v>
      </c>
      <c r="CL249" s="200"/>
      <c r="CM249" s="142">
        <f t="shared" ref="CM249:DJ249" si="5149">SUM(CM9:CM248)</f>
        <v>0</v>
      </c>
      <c r="CN249" s="233">
        <f t="shared" si="5149"/>
        <v>0</v>
      </c>
      <c r="CO249" s="233">
        <f t="shared" si="5149"/>
        <v>0</v>
      </c>
      <c r="CP249" s="233">
        <f t="shared" si="5149"/>
        <v>0</v>
      </c>
      <c r="CQ249" s="233">
        <f t="shared" si="5149"/>
        <v>0</v>
      </c>
      <c r="CR249" s="233">
        <f t="shared" si="5149"/>
        <v>0</v>
      </c>
      <c r="CS249" s="233">
        <f t="shared" si="5149"/>
        <v>0</v>
      </c>
      <c r="CT249" s="233">
        <f t="shared" si="5149"/>
        <v>0</v>
      </c>
      <c r="CU249" s="233">
        <f t="shared" si="5149"/>
        <v>0</v>
      </c>
      <c r="CV249" s="269">
        <f t="shared" si="5149"/>
        <v>0</v>
      </c>
      <c r="CW249" s="240">
        <f t="shared" si="5149"/>
        <v>0</v>
      </c>
      <c r="CX249" s="240">
        <f t="shared" si="5149"/>
        <v>0</v>
      </c>
      <c r="CY249" s="142">
        <f t="shared" si="5149"/>
        <v>0</v>
      </c>
      <c r="CZ249" s="233">
        <f t="shared" si="5149"/>
        <v>0</v>
      </c>
      <c r="DA249" s="233">
        <f t="shared" si="5149"/>
        <v>0</v>
      </c>
      <c r="DB249" s="233">
        <f t="shared" si="5149"/>
        <v>0</v>
      </c>
      <c r="DC249" s="233">
        <f t="shared" si="5149"/>
        <v>0</v>
      </c>
      <c r="DD249" s="233">
        <f t="shared" si="5149"/>
        <v>0</v>
      </c>
      <c r="DE249" s="233">
        <f t="shared" si="5149"/>
        <v>0</v>
      </c>
      <c r="DF249" s="233">
        <f t="shared" si="5149"/>
        <v>0</v>
      </c>
      <c r="DG249" s="233">
        <f t="shared" si="5149"/>
        <v>0</v>
      </c>
      <c r="DH249" s="269">
        <f t="shared" si="5149"/>
        <v>0</v>
      </c>
      <c r="DI249" s="254">
        <f t="shared" si="5149"/>
        <v>0</v>
      </c>
      <c r="DJ249" s="254">
        <f t="shared" si="5149"/>
        <v>0</v>
      </c>
      <c r="DK249" s="143"/>
      <c r="DL249" s="259">
        <f>SUM(DL9:DL248)</f>
        <v>4110.0005000000001</v>
      </c>
      <c r="DM249" s="259">
        <f>SUM(DM9:DM248)</f>
        <v>38419312.236999996</v>
      </c>
      <c r="DN249" s="259">
        <f>SUM(DN9:DN248)</f>
        <v>18499312.237</v>
      </c>
      <c r="DO249" s="259">
        <f>SUM(DO9:DO248)</f>
        <v>19920000</v>
      </c>
      <c r="DP249" s="259">
        <f>SUM(DP9:DP248)</f>
        <v>38419312.236999996</v>
      </c>
      <c r="DQ249" s="260"/>
      <c r="DR249" s="142">
        <f t="shared" ref="DR249:ED249" si="5150">SUM(DR9:DR248)</f>
        <v>0</v>
      </c>
      <c r="DS249" s="233">
        <f t="shared" si="5150"/>
        <v>0</v>
      </c>
      <c r="DT249" s="233">
        <f t="shared" si="5150"/>
        <v>0</v>
      </c>
      <c r="DU249" s="233">
        <f t="shared" si="5150"/>
        <v>0</v>
      </c>
      <c r="DV249" s="269">
        <f t="shared" si="5150"/>
        <v>0</v>
      </c>
      <c r="DW249" s="254">
        <f t="shared" si="5150"/>
        <v>0</v>
      </c>
      <c r="DX249" s="264">
        <f t="shared" si="5150"/>
        <v>0</v>
      </c>
      <c r="DY249" s="143">
        <f t="shared" si="5150"/>
        <v>0</v>
      </c>
      <c r="DZ249" s="143">
        <f t="shared" si="5150"/>
        <v>0</v>
      </c>
      <c r="EA249" s="143">
        <f t="shared" si="5150"/>
        <v>0</v>
      </c>
      <c r="EB249" s="269">
        <f t="shared" si="5150"/>
        <v>0</v>
      </c>
      <c r="EC249" s="254">
        <f t="shared" si="5150"/>
        <v>0</v>
      </c>
      <c r="ED249" s="240">
        <f t="shared" si="5150"/>
        <v>0</v>
      </c>
    </row>
    <row r="250" spans="2:134" x14ac:dyDescent="0.25">
      <c r="AM250" s="144"/>
      <c r="AW250" s="144">
        <f>AQ249+AS249+AU249+AW249+AY249</f>
        <v>18499312.237</v>
      </c>
      <c r="BG250" s="144">
        <f>BA249+BC249++BE249+BG249+BI249</f>
        <v>19920000</v>
      </c>
      <c r="BR250" s="144">
        <f>BL249+BN249+BP249+BR249+BT249</f>
        <v>18499312.237</v>
      </c>
      <c r="CB250" s="144">
        <f>BV249+BX249++BZ249+CB249+CD249</f>
        <v>19920000</v>
      </c>
      <c r="CE250" s="144"/>
      <c r="CI250" s="144">
        <f>CF249+CG249+CI249+CJ249</f>
        <v>0</v>
      </c>
      <c r="CT250" s="144"/>
      <c r="CW250" s="144"/>
      <c r="DF250" s="144"/>
      <c r="DI250" s="144"/>
      <c r="DK250" s="144"/>
      <c r="DL250" s="144"/>
      <c r="DM250" s="144"/>
      <c r="DU250" s="144"/>
      <c r="EA250" s="144"/>
    </row>
    <row r="251" spans="2:134" x14ac:dyDescent="0.25">
      <c r="AO251" s="144">
        <f>AG249+AI249+AK249+AM249+AO249</f>
        <v>38419312.237000003</v>
      </c>
      <c r="AQ251" s="144">
        <f>AQ249+BA249</f>
        <v>0</v>
      </c>
      <c r="AS251" s="144">
        <f>AS249+BC249</f>
        <v>0</v>
      </c>
      <c r="AU251" s="144">
        <f>AU249+BE249</f>
        <v>0</v>
      </c>
      <c r="AW251" s="144">
        <f>AW249+BG249</f>
        <v>19961730</v>
      </c>
      <c r="AY251" s="144">
        <f>AY249+BI249</f>
        <v>18457582.237</v>
      </c>
      <c r="BR251" s="144"/>
      <c r="CI251" s="144"/>
      <c r="CP251" s="3" t="s">
        <v>127</v>
      </c>
      <c r="CQ251" s="144">
        <f>CP249+CR249+CT249+CV249</f>
        <v>0</v>
      </c>
      <c r="CT251" s="144"/>
      <c r="DF251" s="144"/>
      <c r="DU251" s="144"/>
      <c r="EA251" s="144"/>
    </row>
    <row r="252" spans="2:134" x14ac:dyDescent="0.25">
      <c r="AO252" s="144">
        <f>AQ249+AS249+AU249+AW249+AY249+BA249+BC249+BE249+BG249+BI249</f>
        <v>38419312.237000003</v>
      </c>
      <c r="AS252" s="144"/>
      <c r="AT252" s="144"/>
      <c r="AU252" s="144"/>
      <c r="BN252" s="144"/>
      <c r="BO252" s="144"/>
      <c r="BP252" s="144"/>
      <c r="CG252" s="144"/>
      <c r="CH252" s="144"/>
      <c r="DC252" s="231" t="s">
        <v>242</v>
      </c>
      <c r="DD252" s="232">
        <f>CZ249+DB249+DD249+DF249+DH249-'Krok 2- Tabuľky na skopírovanie'!D14</f>
        <v>0</v>
      </c>
    </row>
    <row r="253" spans="2:134" x14ac:dyDescent="0.25">
      <c r="AO253" s="144">
        <f>BL249+BN249+BP249+BR249+BT249+BV249+BX249+BZ249+CB249+CD249</f>
        <v>38419312.237000003</v>
      </c>
      <c r="BF253" s="3" t="s">
        <v>131</v>
      </c>
      <c r="CA253" s="3" t="s">
        <v>131</v>
      </c>
    </row>
    <row r="254" spans="2:134" ht="41.25" customHeight="1" x14ac:dyDescent="0.25">
      <c r="AO254" s="144">
        <f>AO252-AO253</f>
        <v>0</v>
      </c>
      <c r="BC254" s="3" t="s">
        <v>132</v>
      </c>
      <c r="BE254" s="3" t="s">
        <v>132</v>
      </c>
      <c r="BG254" s="144">
        <f>AW250+BG250</f>
        <v>38419312.237000003</v>
      </c>
      <c r="BU254" s="144"/>
      <c r="BX254" s="3" t="s">
        <v>132</v>
      </c>
      <c r="BZ254" s="3" t="s">
        <v>132</v>
      </c>
      <c r="CB254" s="144">
        <f>BR250+CB250</f>
        <v>38419312.237000003</v>
      </c>
      <c r="CP254" s="231" t="s">
        <v>242</v>
      </c>
      <c r="CQ254" s="232">
        <f>CQ251-'Krok 2- Tabuľky na skopírovanie'!C14</f>
        <v>0</v>
      </c>
    </row>
    <row r="255" spans="2:134" ht="12.75" customHeight="1" x14ac:dyDescent="0.25">
      <c r="BC255" s="3" t="s">
        <v>133</v>
      </c>
      <c r="BE255" s="3" t="s">
        <v>133</v>
      </c>
      <c r="BG255" s="144">
        <f>'Krok 2- Tabuľky na skopírovanie'!C11+'Krok 2- Tabuľky na skopírovanie'!D11</f>
        <v>38419312.237000003</v>
      </c>
      <c r="BX255" s="3" t="s">
        <v>133</v>
      </c>
      <c r="BZ255" s="3" t="s">
        <v>133</v>
      </c>
      <c r="CB255" s="144">
        <f>'Krok 2- Tabuľky na skopírovanie'!W11+'Krok 2- Tabuľky na skopírovanie'!X11</f>
        <v>0</v>
      </c>
    </row>
    <row r="256" spans="2:134" s="120" customFormat="1" ht="23.25" customHeight="1" x14ac:dyDescent="0.25">
      <c r="C256" s="118"/>
      <c r="D256" s="118"/>
      <c r="E256" s="118"/>
      <c r="F256" s="119"/>
      <c r="G256" s="119"/>
      <c r="H256" s="119"/>
      <c r="I256" s="119"/>
      <c r="J256" s="119"/>
      <c r="K256" s="118"/>
      <c r="L256" s="118"/>
      <c r="M256" s="118"/>
      <c r="N256" s="119"/>
      <c r="O256" s="118"/>
      <c r="P256" s="118"/>
      <c r="Q256" s="118"/>
      <c r="S256" s="118"/>
      <c r="W256" s="118"/>
      <c r="X256" s="118"/>
      <c r="Y256" s="189"/>
      <c r="Z256" s="180"/>
      <c r="AA256" s="118"/>
      <c r="AB256" s="180"/>
      <c r="AC256" s="183"/>
      <c r="BC256" s="120" t="s">
        <v>134</v>
      </c>
      <c r="BE256" s="120" t="s">
        <v>134</v>
      </c>
      <c r="BG256" s="145">
        <f>BG255-BG254</f>
        <v>0</v>
      </c>
      <c r="BX256" s="120" t="s">
        <v>134</v>
      </c>
      <c r="BZ256" s="120" t="s">
        <v>134</v>
      </c>
      <c r="CB256" s="145">
        <f>CB255-CB254</f>
        <v>-38419312.237000003</v>
      </c>
      <c r="CL256" s="119"/>
      <c r="CX256"/>
      <c r="DJ256"/>
    </row>
    <row r="257" ht="12.75" customHeight="1" x14ac:dyDescent="0.25"/>
    <row r="258" ht="12.75" customHeight="1" x14ac:dyDescent="0.25"/>
    <row r="259" ht="12.75" customHeight="1" x14ac:dyDescent="0.25"/>
    <row r="260" ht="12.75" customHeight="1" x14ac:dyDescent="0.25"/>
    <row r="261" ht="12.75" customHeight="1" x14ac:dyDescent="0.25"/>
    <row r="262" ht="12.75" customHeight="1" x14ac:dyDescent="0.25"/>
    <row r="264" ht="12.75" customHeight="1" x14ac:dyDescent="0.25"/>
    <row r="265" ht="12.75" customHeight="1" x14ac:dyDescent="0.25"/>
  </sheetData>
  <sheetProtection algorithmName="SHA-512" hashValue="zuY6CD2P/KzgwOBYK7GUCoGbh71UOuIEG31fbkTV71SsjP32tziLMFTQLmez/kX7DLEHyrE32oN81dTJYODQWg==" saltValue="ftOvA+wyU3YBVQ5pz+8ZrA==" spinCount="100000" sheet="1" objects="1" scenarios="1"/>
  <customSheetViews>
    <customSheetView guid="{9B3BAD7C-18FA-4BA1-ADC7-FF0E752CBBB8}" scale="70" showGridLines="0" fitToPage="1" hiddenColumns="1" topLeftCell="B1">
      <pane xSplit="2" ySplit="8" topLeftCell="D9" activePane="bottomRight" state="frozen"/>
      <selection pane="bottomRight" activeCell="T10" sqref="T10"/>
      <pageMargins left="0.25" right="0.25" top="0.75" bottom="0.75" header="0.3" footer="0.3"/>
      <pageSetup scale="19" fitToHeight="0" orientation="landscape" r:id="rId1"/>
    </customSheetView>
  </customSheetViews>
  <mergeCells count="10232">
    <mergeCell ref="ED246:ED248"/>
    <mergeCell ref="DM246:DM248"/>
    <mergeCell ref="DN246:DN248"/>
    <mergeCell ref="DO246:DO248"/>
    <mergeCell ref="DP246:DP248"/>
    <mergeCell ref="DQ246:DQ248"/>
    <mergeCell ref="DR246:DR248"/>
    <mergeCell ref="DS246:DS248"/>
    <mergeCell ref="DT246:DT248"/>
    <mergeCell ref="DU246:DU248"/>
    <mergeCell ref="DV246:DV248"/>
    <mergeCell ref="DW246:DW248"/>
    <mergeCell ref="DX246:DX248"/>
    <mergeCell ref="DY246:DY248"/>
    <mergeCell ref="DZ246:DZ248"/>
    <mergeCell ref="EA246:EA248"/>
    <mergeCell ref="EB246:EB248"/>
    <mergeCell ref="EC246:EC248"/>
    <mergeCell ref="CV246:CV248"/>
    <mergeCell ref="CW246:CW248"/>
    <mergeCell ref="CX246:CX248"/>
    <mergeCell ref="CY246:CY248"/>
    <mergeCell ref="CZ246:CZ248"/>
    <mergeCell ref="DA246:DA248"/>
    <mergeCell ref="DB246:DB248"/>
    <mergeCell ref="DC246:DC248"/>
    <mergeCell ref="DD246:DD248"/>
    <mergeCell ref="DE246:DE248"/>
    <mergeCell ref="DF246:DF248"/>
    <mergeCell ref="DG246:DG248"/>
    <mergeCell ref="DH246:DH248"/>
    <mergeCell ref="DI246:DI248"/>
    <mergeCell ref="DJ246:DJ248"/>
    <mergeCell ref="DK246:DK248"/>
    <mergeCell ref="DL246:DL248"/>
    <mergeCell ref="CE246:CE248"/>
    <mergeCell ref="CF246:CF248"/>
    <mergeCell ref="CG246:CG248"/>
    <mergeCell ref="CH246:CH248"/>
    <mergeCell ref="CI246:CI248"/>
    <mergeCell ref="CJ246:CJ248"/>
    <mergeCell ref="CK246:CK248"/>
    <mergeCell ref="CL246:CL248"/>
    <mergeCell ref="CM246:CM248"/>
    <mergeCell ref="CN246:CN248"/>
    <mergeCell ref="CO246:CO248"/>
    <mergeCell ref="CP246:CP248"/>
    <mergeCell ref="CQ246:CQ248"/>
    <mergeCell ref="CR246:CR248"/>
    <mergeCell ref="CS246:CS248"/>
    <mergeCell ref="CT246:CT248"/>
    <mergeCell ref="CU246:CU248"/>
    <mergeCell ref="BN246:BN248"/>
    <mergeCell ref="BO246:BO248"/>
    <mergeCell ref="BP246:BP248"/>
    <mergeCell ref="BQ246:BQ248"/>
    <mergeCell ref="BR246:BR248"/>
    <mergeCell ref="BS246:BS248"/>
    <mergeCell ref="BT246:BT248"/>
    <mergeCell ref="BU246:BU248"/>
    <mergeCell ref="BV246:BV248"/>
    <mergeCell ref="BW246:BW248"/>
    <mergeCell ref="BX246:BX248"/>
    <mergeCell ref="BY246:BY248"/>
    <mergeCell ref="BZ246:BZ248"/>
    <mergeCell ref="CA246:CA248"/>
    <mergeCell ref="CB246:CB248"/>
    <mergeCell ref="CC246:CC248"/>
    <mergeCell ref="CD246:CD248"/>
    <mergeCell ref="AW246:AW248"/>
    <mergeCell ref="AX246:AX248"/>
    <mergeCell ref="AY246:AY248"/>
    <mergeCell ref="AZ246:AZ248"/>
    <mergeCell ref="BA246:BA248"/>
    <mergeCell ref="BB246:BB248"/>
    <mergeCell ref="BC246:BC248"/>
    <mergeCell ref="BD246:BD248"/>
    <mergeCell ref="BE246:BE248"/>
    <mergeCell ref="BF246:BF248"/>
    <mergeCell ref="BG246:BG248"/>
    <mergeCell ref="BH246:BH248"/>
    <mergeCell ref="BI246:BI248"/>
    <mergeCell ref="BJ246:BJ248"/>
    <mergeCell ref="BK246:BK248"/>
    <mergeCell ref="BL246:BL248"/>
    <mergeCell ref="BM246:BM248"/>
    <mergeCell ref="AF246:AF248"/>
    <mergeCell ref="AG246:AG248"/>
    <mergeCell ref="AH246:AH248"/>
    <mergeCell ref="AI246:AI248"/>
    <mergeCell ref="AJ246:AJ248"/>
    <mergeCell ref="AK246:AK248"/>
    <mergeCell ref="AL246:AL248"/>
    <mergeCell ref="AM246:AM248"/>
    <mergeCell ref="AN246:AN248"/>
    <mergeCell ref="AO246:AO248"/>
    <mergeCell ref="AP246:AP248"/>
    <mergeCell ref="AQ246:AQ248"/>
    <mergeCell ref="AR246:AR248"/>
    <mergeCell ref="AS246:AS248"/>
    <mergeCell ref="AT246:AT248"/>
    <mergeCell ref="AU246:AU248"/>
    <mergeCell ref="AV246:AV248"/>
    <mergeCell ref="DW243:DW245"/>
    <mergeCell ref="DX243:DX245"/>
    <mergeCell ref="DY243:DY245"/>
    <mergeCell ref="DZ243:DZ245"/>
    <mergeCell ref="EA243:EA245"/>
    <mergeCell ref="EB243:EB245"/>
    <mergeCell ref="EC243:EC245"/>
    <mergeCell ref="ED243:ED245"/>
    <mergeCell ref="B246:B248"/>
    <mergeCell ref="C246:C248"/>
    <mergeCell ref="D246:D248"/>
    <mergeCell ref="E246:E248"/>
    <mergeCell ref="F246:F248"/>
    <mergeCell ref="G246:G248"/>
    <mergeCell ref="H246:H248"/>
    <mergeCell ref="I246:I248"/>
    <mergeCell ref="J246:J248"/>
    <mergeCell ref="K246:K248"/>
    <mergeCell ref="L246:L248"/>
    <mergeCell ref="M246:M248"/>
    <mergeCell ref="N246:N248"/>
    <mergeCell ref="O246:O248"/>
    <mergeCell ref="P246:P248"/>
    <mergeCell ref="Q246:Q248"/>
    <mergeCell ref="R246:R248"/>
    <mergeCell ref="S246:S248"/>
    <mergeCell ref="T246:T248"/>
    <mergeCell ref="U246:U248"/>
    <mergeCell ref="V246:V248"/>
    <mergeCell ref="W246:W248"/>
    <mergeCell ref="AD246:AD248"/>
    <mergeCell ref="AE246:AE248"/>
    <mergeCell ref="DF243:DF245"/>
    <mergeCell ref="DG243:DG245"/>
    <mergeCell ref="DH243:DH245"/>
    <mergeCell ref="DI243:DI245"/>
    <mergeCell ref="DJ243:DJ245"/>
    <mergeCell ref="DK243:DK245"/>
    <mergeCell ref="DL243:DL245"/>
    <mergeCell ref="DM243:DM245"/>
    <mergeCell ref="DN243:DN245"/>
    <mergeCell ref="DO243:DO245"/>
    <mergeCell ref="DP243:DP245"/>
    <mergeCell ref="DQ243:DQ245"/>
    <mergeCell ref="DR243:DR245"/>
    <mergeCell ref="DS243:DS245"/>
    <mergeCell ref="DT243:DT245"/>
    <mergeCell ref="DU243:DU245"/>
    <mergeCell ref="DV243:DV245"/>
    <mergeCell ref="CO243:CO245"/>
    <mergeCell ref="CP243:CP245"/>
    <mergeCell ref="CQ243:CQ245"/>
    <mergeCell ref="CR243:CR245"/>
    <mergeCell ref="CS243:CS245"/>
    <mergeCell ref="CT243:CT245"/>
    <mergeCell ref="CU243:CU245"/>
    <mergeCell ref="CV243:CV245"/>
    <mergeCell ref="CW243:CW245"/>
    <mergeCell ref="CX243:CX245"/>
    <mergeCell ref="CY243:CY245"/>
    <mergeCell ref="CZ243:CZ245"/>
    <mergeCell ref="DA243:DA245"/>
    <mergeCell ref="DB243:DB245"/>
    <mergeCell ref="DC243:DC245"/>
    <mergeCell ref="DD243:DD245"/>
    <mergeCell ref="DE243:DE245"/>
    <mergeCell ref="BX243:BX245"/>
    <mergeCell ref="BY243:BY245"/>
    <mergeCell ref="BZ243:BZ245"/>
    <mergeCell ref="CA243:CA245"/>
    <mergeCell ref="CB243:CB245"/>
    <mergeCell ref="CC243:CC245"/>
    <mergeCell ref="CD243:CD245"/>
    <mergeCell ref="CE243:CE245"/>
    <mergeCell ref="CF243:CF245"/>
    <mergeCell ref="CG243:CG245"/>
    <mergeCell ref="CH243:CH245"/>
    <mergeCell ref="CI243:CI245"/>
    <mergeCell ref="CJ243:CJ245"/>
    <mergeCell ref="CK243:CK245"/>
    <mergeCell ref="CL243:CL245"/>
    <mergeCell ref="CM243:CM245"/>
    <mergeCell ref="CN243:CN245"/>
    <mergeCell ref="BG243:BG245"/>
    <mergeCell ref="BH243:BH245"/>
    <mergeCell ref="BI243:BI245"/>
    <mergeCell ref="BJ243:BJ245"/>
    <mergeCell ref="BK243:BK245"/>
    <mergeCell ref="BL243:BL245"/>
    <mergeCell ref="BM243:BM245"/>
    <mergeCell ref="BN243:BN245"/>
    <mergeCell ref="BO243:BO245"/>
    <mergeCell ref="BP243:BP245"/>
    <mergeCell ref="BQ243:BQ245"/>
    <mergeCell ref="BR243:BR245"/>
    <mergeCell ref="BS243:BS245"/>
    <mergeCell ref="BT243:BT245"/>
    <mergeCell ref="BU243:BU245"/>
    <mergeCell ref="BV243:BV245"/>
    <mergeCell ref="BW243:BW245"/>
    <mergeCell ref="AP243:AP245"/>
    <mergeCell ref="AQ243:AQ245"/>
    <mergeCell ref="AR243:AR245"/>
    <mergeCell ref="AS243:AS245"/>
    <mergeCell ref="AT243:AT245"/>
    <mergeCell ref="AU243:AU245"/>
    <mergeCell ref="AV243:AV245"/>
    <mergeCell ref="AW243:AW245"/>
    <mergeCell ref="AX243:AX245"/>
    <mergeCell ref="AY243:AY245"/>
    <mergeCell ref="AZ243:AZ245"/>
    <mergeCell ref="BA243:BA245"/>
    <mergeCell ref="BB243:BB245"/>
    <mergeCell ref="BC243:BC245"/>
    <mergeCell ref="BD243:BD245"/>
    <mergeCell ref="BE243:BE245"/>
    <mergeCell ref="BF243:BF245"/>
    <mergeCell ref="S243:S245"/>
    <mergeCell ref="T243:T245"/>
    <mergeCell ref="U243:U245"/>
    <mergeCell ref="V243:V245"/>
    <mergeCell ref="W243:W245"/>
    <mergeCell ref="AD243:AD245"/>
    <mergeCell ref="AE243:AE245"/>
    <mergeCell ref="AF243:AF245"/>
    <mergeCell ref="AG243:AG245"/>
    <mergeCell ref="AH243:AH245"/>
    <mergeCell ref="AI243:AI245"/>
    <mergeCell ref="AJ243:AJ245"/>
    <mergeCell ref="AK243:AK245"/>
    <mergeCell ref="AL243:AL245"/>
    <mergeCell ref="AM243:AM245"/>
    <mergeCell ref="AN243:AN245"/>
    <mergeCell ref="AO243:AO245"/>
    <mergeCell ref="B243:B245"/>
    <mergeCell ref="C243:C245"/>
    <mergeCell ref="D243:D245"/>
    <mergeCell ref="E243:E245"/>
    <mergeCell ref="F243:F245"/>
    <mergeCell ref="G243:G245"/>
    <mergeCell ref="H243:H245"/>
    <mergeCell ref="I243:I245"/>
    <mergeCell ref="J243:J245"/>
    <mergeCell ref="K243:K245"/>
    <mergeCell ref="L243:L245"/>
    <mergeCell ref="M243:M245"/>
    <mergeCell ref="N243:N245"/>
    <mergeCell ref="O243:O245"/>
    <mergeCell ref="P243:P245"/>
    <mergeCell ref="Q243:Q245"/>
    <mergeCell ref="R243:R245"/>
    <mergeCell ref="DN240:DN242"/>
    <mergeCell ref="DO240:DO242"/>
    <mergeCell ref="DP240:DP242"/>
    <mergeCell ref="DQ240:DQ242"/>
    <mergeCell ref="DR240:DR242"/>
    <mergeCell ref="DS240:DS242"/>
    <mergeCell ref="DT240:DT242"/>
    <mergeCell ref="DU240:DU242"/>
    <mergeCell ref="DV240:DV242"/>
    <mergeCell ref="DW240:DW242"/>
    <mergeCell ref="DX240:DX242"/>
    <mergeCell ref="DY240:DY242"/>
    <mergeCell ref="DZ240:DZ242"/>
    <mergeCell ref="EA240:EA242"/>
    <mergeCell ref="EB240:EB242"/>
    <mergeCell ref="EC240:EC242"/>
    <mergeCell ref="BO240:BO242"/>
    <mergeCell ref="BP240:BP242"/>
    <mergeCell ref="BQ240:BQ242"/>
    <mergeCell ref="BR240:BR242"/>
    <mergeCell ref="BS240:BS242"/>
    <mergeCell ref="BT240:BT242"/>
    <mergeCell ref="BU240:BU242"/>
    <mergeCell ref="BV240:BV242"/>
    <mergeCell ref="BW240:BW242"/>
    <mergeCell ref="BX240:BX242"/>
    <mergeCell ref="BY240:BY242"/>
    <mergeCell ref="BZ240:BZ242"/>
    <mergeCell ref="CA240:CA242"/>
    <mergeCell ref="CB240:CB242"/>
    <mergeCell ref="CC240:CC242"/>
    <mergeCell ref="CD240:CD242"/>
    <mergeCell ref="CE240:CE242"/>
    <mergeCell ref="AX240:AX242"/>
    <mergeCell ref="AY240:AY242"/>
    <mergeCell ref="AZ240:AZ242"/>
    <mergeCell ref="BA240:BA242"/>
    <mergeCell ref="BB240:BB242"/>
    <mergeCell ref="BC240:BC242"/>
    <mergeCell ref="BD240:BD242"/>
    <mergeCell ref="BE240:BE242"/>
    <mergeCell ref="BF240:BF242"/>
    <mergeCell ref="BG240:BG242"/>
    <mergeCell ref="BH240:BH242"/>
    <mergeCell ref="BI240:BI242"/>
    <mergeCell ref="BJ240:BJ242"/>
    <mergeCell ref="BK240:BK242"/>
    <mergeCell ref="ED240:ED242"/>
    <mergeCell ref="CW240:CW242"/>
    <mergeCell ref="CX240:CX242"/>
    <mergeCell ref="CY240:CY242"/>
    <mergeCell ref="CZ240:CZ242"/>
    <mergeCell ref="DA240:DA242"/>
    <mergeCell ref="DB240:DB242"/>
    <mergeCell ref="DC240:DC242"/>
    <mergeCell ref="DD240:DD242"/>
    <mergeCell ref="DE240:DE242"/>
    <mergeCell ref="DF240:DF242"/>
    <mergeCell ref="DG240:DG242"/>
    <mergeCell ref="DH240:DH242"/>
    <mergeCell ref="DI240:DI242"/>
    <mergeCell ref="DJ240:DJ242"/>
    <mergeCell ref="DK240:DK242"/>
    <mergeCell ref="DL240:DL242"/>
    <mergeCell ref="DM240:DM242"/>
    <mergeCell ref="CF240:CF242"/>
    <mergeCell ref="CG240:CG242"/>
    <mergeCell ref="CH240:CH242"/>
    <mergeCell ref="CI240:CI242"/>
    <mergeCell ref="CJ240:CJ242"/>
    <mergeCell ref="CK240:CK242"/>
    <mergeCell ref="CL240:CL242"/>
    <mergeCell ref="CM240:CM242"/>
    <mergeCell ref="CN240:CN242"/>
    <mergeCell ref="CO240:CO242"/>
    <mergeCell ref="CP240:CP242"/>
    <mergeCell ref="CQ240:CQ242"/>
    <mergeCell ref="CR240:CR242"/>
    <mergeCell ref="CS240:CS242"/>
    <mergeCell ref="CT240:CT242"/>
    <mergeCell ref="CU240:CU242"/>
    <mergeCell ref="CV240:CV242"/>
    <mergeCell ref="BL240:BL242"/>
    <mergeCell ref="BM240:BM242"/>
    <mergeCell ref="BN240:BN242"/>
    <mergeCell ref="AG240:AG242"/>
    <mergeCell ref="AH240:AH242"/>
    <mergeCell ref="AI240:AI242"/>
    <mergeCell ref="AJ240:AJ242"/>
    <mergeCell ref="AK240:AK242"/>
    <mergeCell ref="AL240:AL242"/>
    <mergeCell ref="AM240:AM242"/>
    <mergeCell ref="AN240:AN242"/>
    <mergeCell ref="AO240:AO242"/>
    <mergeCell ref="AP240:AP242"/>
    <mergeCell ref="AQ240:AQ242"/>
    <mergeCell ref="AR240:AR242"/>
    <mergeCell ref="AS240:AS242"/>
    <mergeCell ref="AT240:AT242"/>
    <mergeCell ref="AU240:AU242"/>
    <mergeCell ref="AV240:AV242"/>
    <mergeCell ref="AW240:AW242"/>
    <mergeCell ref="DX237:DX239"/>
    <mergeCell ref="DY237:DY239"/>
    <mergeCell ref="DZ237:DZ239"/>
    <mergeCell ref="EA237:EA239"/>
    <mergeCell ref="EB237:EB239"/>
    <mergeCell ref="EC237:EC239"/>
    <mergeCell ref="ED237:ED239"/>
    <mergeCell ref="B240:B242"/>
    <mergeCell ref="C240:C242"/>
    <mergeCell ref="D240:D242"/>
    <mergeCell ref="E240:E242"/>
    <mergeCell ref="F240:F242"/>
    <mergeCell ref="G240:G242"/>
    <mergeCell ref="H240:H242"/>
    <mergeCell ref="I240:I242"/>
    <mergeCell ref="J240:J242"/>
    <mergeCell ref="K240:K242"/>
    <mergeCell ref="L240:L242"/>
    <mergeCell ref="M240:M242"/>
    <mergeCell ref="N240:N242"/>
    <mergeCell ref="O240:O242"/>
    <mergeCell ref="P240:P242"/>
    <mergeCell ref="Q240:Q242"/>
    <mergeCell ref="R240:R242"/>
    <mergeCell ref="S240:S242"/>
    <mergeCell ref="T240:T242"/>
    <mergeCell ref="U240:U242"/>
    <mergeCell ref="V240:V242"/>
    <mergeCell ref="W240:W242"/>
    <mergeCell ref="AD240:AD242"/>
    <mergeCell ref="AE240:AE242"/>
    <mergeCell ref="AF240:AF242"/>
    <mergeCell ref="DG237:DG239"/>
    <mergeCell ref="DH237:DH239"/>
    <mergeCell ref="DI237:DI239"/>
    <mergeCell ref="DJ237:DJ239"/>
    <mergeCell ref="DK237:DK239"/>
    <mergeCell ref="DL237:DL239"/>
    <mergeCell ref="DM237:DM239"/>
    <mergeCell ref="DN237:DN239"/>
    <mergeCell ref="DO237:DO239"/>
    <mergeCell ref="DP237:DP239"/>
    <mergeCell ref="DQ237:DQ239"/>
    <mergeCell ref="DR237:DR239"/>
    <mergeCell ref="DS237:DS239"/>
    <mergeCell ref="DT237:DT239"/>
    <mergeCell ref="DU237:DU239"/>
    <mergeCell ref="DV237:DV239"/>
    <mergeCell ref="DW237:DW239"/>
    <mergeCell ref="CP237:CP239"/>
    <mergeCell ref="CQ237:CQ239"/>
    <mergeCell ref="CR237:CR239"/>
    <mergeCell ref="CS237:CS239"/>
    <mergeCell ref="CT237:CT239"/>
    <mergeCell ref="CU237:CU239"/>
    <mergeCell ref="CV237:CV239"/>
    <mergeCell ref="CW237:CW239"/>
    <mergeCell ref="CX237:CX239"/>
    <mergeCell ref="CY237:CY239"/>
    <mergeCell ref="CZ237:CZ239"/>
    <mergeCell ref="DA237:DA239"/>
    <mergeCell ref="DB237:DB239"/>
    <mergeCell ref="DC237:DC239"/>
    <mergeCell ref="DD237:DD239"/>
    <mergeCell ref="DE237:DE239"/>
    <mergeCell ref="DF237:DF239"/>
    <mergeCell ref="BY237:BY239"/>
    <mergeCell ref="BZ237:BZ239"/>
    <mergeCell ref="CA237:CA239"/>
    <mergeCell ref="CB237:CB239"/>
    <mergeCell ref="CC237:CC239"/>
    <mergeCell ref="CD237:CD239"/>
    <mergeCell ref="CE237:CE239"/>
    <mergeCell ref="CF237:CF239"/>
    <mergeCell ref="CG237:CG239"/>
    <mergeCell ref="CH237:CH239"/>
    <mergeCell ref="CI237:CI239"/>
    <mergeCell ref="CJ237:CJ239"/>
    <mergeCell ref="CK237:CK239"/>
    <mergeCell ref="CL237:CL239"/>
    <mergeCell ref="CM237:CM239"/>
    <mergeCell ref="CN237:CN239"/>
    <mergeCell ref="CO237:CO239"/>
    <mergeCell ref="BH237:BH239"/>
    <mergeCell ref="BI237:BI239"/>
    <mergeCell ref="BJ237:BJ239"/>
    <mergeCell ref="BK237:BK239"/>
    <mergeCell ref="BL237:BL239"/>
    <mergeCell ref="BM237:BM239"/>
    <mergeCell ref="BN237:BN239"/>
    <mergeCell ref="BO237:BO239"/>
    <mergeCell ref="BP237:BP239"/>
    <mergeCell ref="BQ237:BQ239"/>
    <mergeCell ref="BR237:BR239"/>
    <mergeCell ref="BS237:BS239"/>
    <mergeCell ref="BT237:BT239"/>
    <mergeCell ref="BU237:BU239"/>
    <mergeCell ref="BV237:BV239"/>
    <mergeCell ref="BW237:BW239"/>
    <mergeCell ref="BX237:BX239"/>
    <mergeCell ref="AQ237:AQ239"/>
    <mergeCell ref="AR237:AR239"/>
    <mergeCell ref="AS237:AS239"/>
    <mergeCell ref="AT237:AT239"/>
    <mergeCell ref="AU237:AU239"/>
    <mergeCell ref="AV237:AV239"/>
    <mergeCell ref="AW237:AW239"/>
    <mergeCell ref="AX237:AX239"/>
    <mergeCell ref="AY237:AY239"/>
    <mergeCell ref="AZ237:AZ239"/>
    <mergeCell ref="BA237:BA239"/>
    <mergeCell ref="BB237:BB239"/>
    <mergeCell ref="BC237:BC239"/>
    <mergeCell ref="BD237:BD239"/>
    <mergeCell ref="BE237:BE239"/>
    <mergeCell ref="BF237:BF239"/>
    <mergeCell ref="BG237:BG239"/>
    <mergeCell ref="T237:T239"/>
    <mergeCell ref="U237:U239"/>
    <mergeCell ref="V237:V239"/>
    <mergeCell ref="W237:W239"/>
    <mergeCell ref="AD237:AD239"/>
    <mergeCell ref="AE237:AE239"/>
    <mergeCell ref="AF237:AF239"/>
    <mergeCell ref="AG237:AG239"/>
    <mergeCell ref="AH237:AH239"/>
    <mergeCell ref="AI237:AI239"/>
    <mergeCell ref="AJ237:AJ239"/>
    <mergeCell ref="AK237:AK239"/>
    <mergeCell ref="AL237:AL239"/>
    <mergeCell ref="AM237:AM239"/>
    <mergeCell ref="AN237:AN239"/>
    <mergeCell ref="AO237:AO239"/>
    <mergeCell ref="AP237:AP239"/>
    <mergeCell ref="DQ234:DQ236"/>
    <mergeCell ref="DR234:DR236"/>
    <mergeCell ref="DS234:DS236"/>
    <mergeCell ref="DT234:DT236"/>
    <mergeCell ref="DU234:DU236"/>
    <mergeCell ref="DV234:DV236"/>
    <mergeCell ref="DW234:DW236"/>
    <mergeCell ref="DX234:DX236"/>
    <mergeCell ref="DY234:DY236"/>
    <mergeCell ref="DZ234:DZ236"/>
    <mergeCell ref="EA234:EA236"/>
    <mergeCell ref="EB234:EB236"/>
    <mergeCell ref="EC234:EC236"/>
    <mergeCell ref="ED234:ED236"/>
    <mergeCell ref="B237:B239"/>
    <mergeCell ref="C237:C239"/>
    <mergeCell ref="D237:D239"/>
    <mergeCell ref="E237:E239"/>
    <mergeCell ref="F237:F239"/>
    <mergeCell ref="G237:G239"/>
    <mergeCell ref="H237:H239"/>
    <mergeCell ref="I237:I239"/>
    <mergeCell ref="J237:J239"/>
    <mergeCell ref="K237:K239"/>
    <mergeCell ref="L237:L239"/>
    <mergeCell ref="M237:M239"/>
    <mergeCell ref="N237:N239"/>
    <mergeCell ref="O237:O239"/>
    <mergeCell ref="P237:P239"/>
    <mergeCell ref="Q237:Q239"/>
    <mergeCell ref="R237:R239"/>
    <mergeCell ref="S237:S239"/>
    <mergeCell ref="CZ234:CZ236"/>
    <mergeCell ref="DA234:DA236"/>
    <mergeCell ref="DB234:DB236"/>
    <mergeCell ref="DC234:DC236"/>
    <mergeCell ref="DD234:DD236"/>
    <mergeCell ref="DE234:DE236"/>
    <mergeCell ref="DF234:DF236"/>
    <mergeCell ref="DG234:DG236"/>
    <mergeCell ref="DH234:DH236"/>
    <mergeCell ref="DI234:DI236"/>
    <mergeCell ref="DJ234:DJ236"/>
    <mergeCell ref="DK234:DK236"/>
    <mergeCell ref="DL234:DL236"/>
    <mergeCell ref="DM234:DM236"/>
    <mergeCell ref="DN234:DN236"/>
    <mergeCell ref="DO234:DO236"/>
    <mergeCell ref="DP234:DP236"/>
    <mergeCell ref="CI234:CI236"/>
    <mergeCell ref="CJ234:CJ236"/>
    <mergeCell ref="CK234:CK236"/>
    <mergeCell ref="CL234:CL236"/>
    <mergeCell ref="CM234:CM236"/>
    <mergeCell ref="CN234:CN236"/>
    <mergeCell ref="CO234:CO236"/>
    <mergeCell ref="CP234:CP236"/>
    <mergeCell ref="CQ234:CQ236"/>
    <mergeCell ref="CR234:CR236"/>
    <mergeCell ref="CS234:CS236"/>
    <mergeCell ref="CT234:CT236"/>
    <mergeCell ref="CU234:CU236"/>
    <mergeCell ref="CV234:CV236"/>
    <mergeCell ref="CW234:CW236"/>
    <mergeCell ref="CX234:CX236"/>
    <mergeCell ref="CY234:CY236"/>
    <mergeCell ref="BR234:BR236"/>
    <mergeCell ref="BS234:BS236"/>
    <mergeCell ref="BT234:BT236"/>
    <mergeCell ref="BU234:BU236"/>
    <mergeCell ref="BV234:BV236"/>
    <mergeCell ref="BW234:BW236"/>
    <mergeCell ref="BX234:BX236"/>
    <mergeCell ref="BY234:BY236"/>
    <mergeCell ref="BZ234:BZ236"/>
    <mergeCell ref="CA234:CA236"/>
    <mergeCell ref="CB234:CB236"/>
    <mergeCell ref="CC234:CC236"/>
    <mergeCell ref="CD234:CD236"/>
    <mergeCell ref="CE234:CE236"/>
    <mergeCell ref="CF234:CF236"/>
    <mergeCell ref="CG234:CG236"/>
    <mergeCell ref="CH234:CH236"/>
    <mergeCell ref="BA234:BA236"/>
    <mergeCell ref="BB234:BB236"/>
    <mergeCell ref="BC234:BC236"/>
    <mergeCell ref="BD234:BD236"/>
    <mergeCell ref="BE234:BE236"/>
    <mergeCell ref="BF234:BF236"/>
    <mergeCell ref="BG234:BG236"/>
    <mergeCell ref="BH234:BH236"/>
    <mergeCell ref="BI234:BI236"/>
    <mergeCell ref="BJ234:BJ236"/>
    <mergeCell ref="BK234:BK236"/>
    <mergeCell ref="BL234:BL236"/>
    <mergeCell ref="BM234:BM236"/>
    <mergeCell ref="BN234:BN236"/>
    <mergeCell ref="BO234:BO236"/>
    <mergeCell ref="BP234:BP236"/>
    <mergeCell ref="BQ234:BQ236"/>
    <mergeCell ref="AJ234:AJ236"/>
    <mergeCell ref="AK234:AK236"/>
    <mergeCell ref="AL234:AL236"/>
    <mergeCell ref="AM234:AM236"/>
    <mergeCell ref="AN234:AN236"/>
    <mergeCell ref="AO234:AO236"/>
    <mergeCell ref="AP234:AP236"/>
    <mergeCell ref="AQ234:AQ236"/>
    <mergeCell ref="AR234:AR236"/>
    <mergeCell ref="AS234:AS236"/>
    <mergeCell ref="AT234:AT236"/>
    <mergeCell ref="AU234:AU236"/>
    <mergeCell ref="AV234:AV236"/>
    <mergeCell ref="AW234:AW236"/>
    <mergeCell ref="AX234:AX236"/>
    <mergeCell ref="AY234:AY236"/>
    <mergeCell ref="AZ234:AZ236"/>
    <mergeCell ref="EA231:EA233"/>
    <mergeCell ref="EB231:EB233"/>
    <mergeCell ref="EC231:EC233"/>
    <mergeCell ref="ED231:ED233"/>
    <mergeCell ref="B234:B236"/>
    <mergeCell ref="C234:C236"/>
    <mergeCell ref="D234:D236"/>
    <mergeCell ref="E234:E236"/>
    <mergeCell ref="F234:F236"/>
    <mergeCell ref="G234:G236"/>
    <mergeCell ref="H234:H236"/>
    <mergeCell ref="I234:I236"/>
    <mergeCell ref="J234:J236"/>
    <mergeCell ref="K234:K236"/>
    <mergeCell ref="L234:L236"/>
    <mergeCell ref="M234:M236"/>
    <mergeCell ref="N234:N236"/>
    <mergeCell ref="O234:O236"/>
    <mergeCell ref="P234:P236"/>
    <mergeCell ref="Q234:Q236"/>
    <mergeCell ref="R234:R236"/>
    <mergeCell ref="S234:S236"/>
    <mergeCell ref="T234:T236"/>
    <mergeCell ref="U234:U236"/>
    <mergeCell ref="V234:V236"/>
    <mergeCell ref="W234:W236"/>
    <mergeCell ref="AD234:AD236"/>
    <mergeCell ref="AE234:AE236"/>
    <mergeCell ref="AF234:AF236"/>
    <mergeCell ref="AG234:AG236"/>
    <mergeCell ref="AH234:AH236"/>
    <mergeCell ref="AI234:AI236"/>
    <mergeCell ref="DJ231:DJ233"/>
    <mergeCell ref="DK231:DK233"/>
    <mergeCell ref="DL231:DL233"/>
    <mergeCell ref="DM231:DM233"/>
    <mergeCell ref="DN231:DN233"/>
    <mergeCell ref="DO231:DO233"/>
    <mergeCell ref="DP231:DP233"/>
    <mergeCell ref="DQ231:DQ233"/>
    <mergeCell ref="DR231:DR233"/>
    <mergeCell ref="DS231:DS233"/>
    <mergeCell ref="DT231:DT233"/>
    <mergeCell ref="DU231:DU233"/>
    <mergeCell ref="DV231:DV233"/>
    <mergeCell ref="DW231:DW233"/>
    <mergeCell ref="DX231:DX233"/>
    <mergeCell ref="DY231:DY233"/>
    <mergeCell ref="DZ231:DZ233"/>
    <mergeCell ref="CS231:CS233"/>
    <mergeCell ref="CT231:CT233"/>
    <mergeCell ref="CU231:CU233"/>
    <mergeCell ref="CV231:CV233"/>
    <mergeCell ref="CW231:CW233"/>
    <mergeCell ref="CX231:CX233"/>
    <mergeCell ref="CY231:CY233"/>
    <mergeCell ref="CZ231:CZ233"/>
    <mergeCell ref="DA231:DA233"/>
    <mergeCell ref="DB231:DB233"/>
    <mergeCell ref="DC231:DC233"/>
    <mergeCell ref="DD231:DD233"/>
    <mergeCell ref="DE231:DE233"/>
    <mergeCell ref="DF231:DF233"/>
    <mergeCell ref="DG231:DG233"/>
    <mergeCell ref="DH231:DH233"/>
    <mergeCell ref="DI231:DI233"/>
    <mergeCell ref="CB231:CB233"/>
    <mergeCell ref="CC231:CC233"/>
    <mergeCell ref="CD231:CD233"/>
    <mergeCell ref="CE231:CE233"/>
    <mergeCell ref="CF231:CF233"/>
    <mergeCell ref="CG231:CG233"/>
    <mergeCell ref="CH231:CH233"/>
    <mergeCell ref="CI231:CI233"/>
    <mergeCell ref="CJ231:CJ233"/>
    <mergeCell ref="CK231:CK233"/>
    <mergeCell ref="CL231:CL233"/>
    <mergeCell ref="CM231:CM233"/>
    <mergeCell ref="CN231:CN233"/>
    <mergeCell ref="CO231:CO233"/>
    <mergeCell ref="CP231:CP233"/>
    <mergeCell ref="CQ231:CQ233"/>
    <mergeCell ref="CR231:CR233"/>
    <mergeCell ref="BK231:BK233"/>
    <mergeCell ref="BL231:BL233"/>
    <mergeCell ref="BM231:BM233"/>
    <mergeCell ref="BN231:BN233"/>
    <mergeCell ref="BO231:BO233"/>
    <mergeCell ref="BP231:BP233"/>
    <mergeCell ref="BQ231:BQ233"/>
    <mergeCell ref="BR231:BR233"/>
    <mergeCell ref="BS231:BS233"/>
    <mergeCell ref="BT231:BT233"/>
    <mergeCell ref="BU231:BU233"/>
    <mergeCell ref="BV231:BV233"/>
    <mergeCell ref="BW231:BW233"/>
    <mergeCell ref="BX231:BX233"/>
    <mergeCell ref="BY231:BY233"/>
    <mergeCell ref="BZ231:BZ233"/>
    <mergeCell ref="CA231:CA233"/>
    <mergeCell ref="AT231:AT233"/>
    <mergeCell ref="AU231:AU233"/>
    <mergeCell ref="AV231:AV233"/>
    <mergeCell ref="AW231:AW233"/>
    <mergeCell ref="AX231:AX233"/>
    <mergeCell ref="AY231:AY233"/>
    <mergeCell ref="AZ231:AZ233"/>
    <mergeCell ref="BA231:BA233"/>
    <mergeCell ref="BB231:BB233"/>
    <mergeCell ref="BC231:BC233"/>
    <mergeCell ref="BD231:BD233"/>
    <mergeCell ref="BE231:BE233"/>
    <mergeCell ref="BF231:BF233"/>
    <mergeCell ref="BG231:BG233"/>
    <mergeCell ref="BH231:BH233"/>
    <mergeCell ref="BI231:BI233"/>
    <mergeCell ref="BJ231:BJ233"/>
    <mergeCell ref="W231:W233"/>
    <mergeCell ref="AD231:AD233"/>
    <mergeCell ref="AE231:AE233"/>
    <mergeCell ref="AF231:AF233"/>
    <mergeCell ref="AG231:AG233"/>
    <mergeCell ref="AH231:AH233"/>
    <mergeCell ref="AI231:AI233"/>
    <mergeCell ref="AJ231:AJ233"/>
    <mergeCell ref="AK231:AK233"/>
    <mergeCell ref="AL231:AL233"/>
    <mergeCell ref="AM231:AM233"/>
    <mergeCell ref="AN231:AN233"/>
    <mergeCell ref="AO231:AO233"/>
    <mergeCell ref="AP231:AP233"/>
    <mergeCell ref="AQ231:AQ233"/>
    <mergeCell ref="AR231:AR233"/>
    <mergeCell ref="AS231:AS233"/>
    <mergeCell ref="DT228:DT230"/>
    <mergeCell ref="DU228:DU230"/>
    <mergeCell ref="DV228:DV230"/>
    <mergeCell ref="DW228:DW230"/>
    <mergeCell ref="DX228:DX230"/>
    <mergeCell ref="DY228:DY230"/>
    <mergeCell ref="DZ228:DZ230"/>
    <mergeCell ref="EA228:EA230"/>
    <mergeCell ref="EB228:EB230"/>
    <mergeCell ref="EC228:EC230"/>
    <mergeCell ref="ED228:ED230"/>
    <mergeCell ref="B231:B233"/>
    <mergeCell ref="C231:C233"/>
    <mergeCell ref="D231:D233"/>
    <mergeCell ref="E231:E233"/>
    <mergeCell ref="F231:F233"/>
    <mergeCell ref="G231:G233"/>
    <mergeCell ref="H231:H233"/>
    <mergeCell ref="I231:I233"/>
    <mergeCell ref="J231:J233"/>
    <mergeCell ref="K231:K233"/>
    <mergeCell ref="L231:L233"/>
    <mergeCell ref="M231:M233"/>
    <mergeCell ref="N231:N233"/>
    <mergeCell ref="O231:O233"/>
    <mergeCell ref="P231:P233"/>
    <mergeCell ref="Q231:Q233"/>
    <mergeCell ref="R231:R233"/>
    <mergeCell ref="S231:S233"/>
    <mergeCell ref="T231:T233"/>
    <mergeCell ref="U231:U233"/>
    <mergeCell ref="V231:V233"/>
    <mergeCell ref="DC228:DC230"/>
    <mergeCell ref="DD228:DD230"/>
    <mergeCell ref="DE228:DE230"/>
    <mergeCell ref="DF228:DF230"/>
    <mergeCell ref="DG228:DG230"/>
    <mergeCell ref="DH228:DH230"/>
    <mergeCell ref="DI228:DI230"/>
    <mergeCell ref="DJ228:DJ230"/>
    <mergeCell ref="DK228:DK230"/>
    <mergeCell ref="DL228:DL230"/>
    <mergeCell ref="DM228:DM230"/>
    <mergeCell ref="DN228:DN230"/>
    <mergeCell ref="DO228:DO230"/>
    <mergeCell ref="DP228:DP230"/>
    <mergeCell ref="DQ228:DQ230"/>
    <mergeCell ref="DR228:DR230"/>
    <mergeCell ref="DS228:DS230"/>
    <mergeCell ref="CL228:CL230"/>
    <mergeCell ref="CM228:CM230"/>
    <mergeCell ref="CN228:CN230"/>
    <mergeCell ref="CO228:CO230"/>
    <mergeCell ref="CP228:CP230"/>
    <mergeCell ref="CQ228:CQ230"/>
    <mergeCell ref="CR228:CR230"/>
    <mergeCell ref="CS228:CS230"/>
    <mergeCell ref="CT228:CT230"/>
    <mergeCell ref="CU228:CU230"/>
    <mergeCell ref="CV228:CV230"/>
    <mergeCell ref="CW228:CW230"/>
    <mergeCell ref="CX228:CX230"/>
    <mergeCell ref="CY228:CY230"/>
    <mergeCell ref="CZ228:CZ230"/>
    <mergeCell ref="DA228:DA230"/>
    <mergeCell ref="DB228:DB230"/>
    <mergeCell ref="BU228:BU230"/>
    <mergeCell ref="BV228:BV230"/>
    <mergeCell ref="BW228:BW230"/>
    <mergeCell ref="BX228:BX230"/>
    <mergeCell ref="BY228:BY230"/>
    <mergeCell ref="BZ228:BZ230"/>
    <mergeCell ref="CA228:CA230"/>
    <mergeCell ref="CB228:CB230"/>
    <mergeCell ref="CC228:CC230"/>
    <mergeCell ref="CD228:CD230"/>
    <mergeCell ref="CE228:CE230"/>
    <mergeCell ref="CF228:CF230"/>
    <mergeCell ref="CG228:CG230"/>
    <mergeCell ref="CH228:CH230"/>
    <mergeCell ref="CI228:CI230"/>
    <mergeCell ref="CJ228:CJ230"/>
    <mergeCell ref="CK228:CK230"/>
    <mergeCell ref="BD228:BD230"/>
    <mergeCell ref="BE228:BE230"/>
    <mergeCell ref="BF228:BF230"/>
    <mergeCell ref="BG228:BG230"/>
    <mergeCell ref="BH228:BH230"/>
    <mergeCell ref="BI228:BI230"/>
    <mergeCell ref="BJ228:BJ230"/>
    <mergeCell ref="BK228:BK230"/>
    <mergeCell ref="BL228:BL230"/>
    <mergeCell ref="BM228:BM230"/>
    <mergeCell ref="BN228:BN230"/>
    <mergeCell ref="BO228:BO230"/>
    <mergeCell ref="BP228:BP230"/>
    <mergeCell ref="BQ228:BQ230"/>
    <mergeCell ref="BR228:BR230"/>
    <mergeCell ref="BS228:BS230"/>
    <mergeCell ref="BT228:BT230"/>
    <mergeCell ref="AM228:AM230"/>
    <mergeCell ref="AN228:AN230"/>
    <mergeCell ref="AO228:AO230"/>
    <mergeCell ref="AP228:AP230"/>
    <mergeCell ref="AQ228:AQ230"/>
    <mergeCell ref="AR228:AR230"/>
    <mergeCell ref="AS228:AS230"/>
    <mergeCell ref="AT228:AT230"/>
    <mergeCell ref="AU228:AU230"/>
    <mergeCell ref="AV228:AV230"/>
    <mergeCell ref="AW228:AW230"/>
    <mergeCell ref="AX228:AX230"/>
    <mergeCell ref="AY228:AY230"/>
    <mergeCell ref="AZ228:AZ230"/>
    <mergeCell ref="BA228:BA230"/>
    <mergeCell ref="BB228:BB230"/>
    <mergeCell ref="BC228:BC230"/>
    <mergeCell ref="ED225:ED227"/>
    <mergeCell ref="B228:B230"/>
    <mergeCell ref="C228:C230"/>
    <mergeCell ref="D228:D230"/>
    <mergeCell ref="E228:E230"/>
    <mergeCell ref="F228:F230"/>
    <mergeCell ref="G228:G230"/>
    <mergeCell ref="H228:H230"/>
    <mergeCell ref="I228:I230"/>
    <mergeCell ref="J228:J230"/>
    <mergeCell ref="K228:K230"/>
    <mergeCell ref="L228:L230"/>
    <mergeCell ref="M228:M230"/>
    <mergeCell ref="N228:N230"/>
    <mergeCell ref="O228:O230"/>
    <mergeCell ref="P228:P230"/>
    <mergeCell ref="Q228:Q230"/>
    <mergeCell ref="R228:R230"/>
    <mergeCell ref="S228:S230"/>
    <mergeCell ref="T228:T230"/>
    <mergeCell ref="U228:U230"/>
    <mergeCell ref="V228:V230"/>
    <mergeCell ref="W228:W230"/>
    <mergeCell ref="AD228:AD230"/>
    <mergeCell ref="AE228:AE230"/>
    <mergeCell ref="AF228:AF230"/>
    <mergeCell ref="AG228:AG230"/>
    <mergeCell ref="AH228:AH230"/>
    <mergeCell ref="AI228:AI230"/>
    <mergeCell ref="AJ228:AJ230"/>
    <mergeCell ref="AK228:AK230"/>
    <mergeCell ref="AL228:AL230"/>
    <mergeCell ref="DM225:DM227"/>
    <mergeCell ref="DN225:DN227"/>
    <mergeCell ref="DO225:DO227"/>
    <mergeCell ref="DP225:DP227"/>
    <mergeCell ref="DQ225:DQ227"/>
    <mergeCell ref="DR225:DR227"/>
    <mergeCell ref="DS225:DS227"/>
    <mergeCell ref="DT225:DT227"/>
    <mergeCell ref="DU225:DU227"/>
    <mergeCell ref="DV225:DV227"/>
    <mergeCell ref="DW225:DW227"/>
    <mergeCell ref="DX225:DX227"/>
    <mergeCell ref="DY225:DY227"/>
    <mergeCell ref="DZ225:DZ227"/>
    <mergeCell ref="EA225:EA227"/>
    <mergeCell ref="EB225:EB227"/>
    <mergeCell ref="EC225:EC227"/>
    <mergeCell ref="CV225:CV227"/>
    <mergeCell ref="CW225:CW227"/>
    <mergeCell ref="CX225:CX227"/>
    <mergeCell ref="CY225:CY227"/>
    <mergeCell ref="CZ225:CZ227"/>
    <mergeCell ref="DA225:DA227"/>
    <mergeCell ref="DB225:DB227"/>
    <mergeCell ref="DC225:DC227"/>
    <mergeCell ref="DD225:DD227"/>
    <mergeCell ref="DE225:DE227"/>
    <mergeCell ref="DF225:DF227"/>
    <mergeCell ref="DG225:DG227"/>
    <mergeCell ref="DH225:DH227"/>
    <mergeCell ref="DI225:DI227"/>
    <mergeCell ref="DJ225:DJ227"/>
    <mergeCell ref="DK225:DK227"/>
    <mergeCell ref="DL225:DL227"/>
    <mergeCell ref="CE225:CE227"/>
    <mergeCell ref="CF225:CF227"/>
    <mergeCell ref="CG225:CG227"/>
    <mergeCell ref="CH225:CH227"/>
    <mergeCell ref="CI225:CI227"/>
    <mergeCell ref="CJ225:CJ227"/>
    <mergeCell ref="CK225:CK227"/>
    <mergeCell ref="CL225:CL227"/>
    <mergeCell ref="CM225:CM227"/>
    <mergeCell ref="CN225:CN227"/>
    <mergeCell ref="CO225:CO227"/>
    <mergeCell ref="CP225:CP227"/>
    <mergeCell ref="CQ225:CQ227"/>
    <mergeCell ref="CR225:CR227"/>
    <mergeCell ref="CS225:CS227"/>
    <mergeCell ref="CT225:CT227"/>
    <mergeCell ref="CU225:CU227"/>
    <mergeCell ref="BN225:BN227"/>
    <mergeCell ref="BO225:BO227"/>
    <mergeCell ref="BP225:BP227"/>
    <mergeCell ref="BQ225:BQ227"/>
    <mergeCell ref="BR225:BR227"/>
    <mergeCell ref="BS225:BS227"/>
    <mergeCell ref="BT225:BT227"/>
    <mergeCell ref="BU225:BU227"/>
    <mergeCell ref="BV225:BV227"/>
    <mergeCell ref="BW225:BW227"/>
    <mergeCell ref="BX225:BX227"/>
    <mergeCell ref="BY225:BY227"/>
    <mergeCell ref="BZ225:BZ227"/>
    <mergeCell ref="CA225:CA227"/>
    <mergeCell ref="CB225:CB227"/>
    <mergeCell ref="CC225:CC227"/>
    <mergeCell ref="CD225:CD227"/>
    <mergeCell ref="AW225:AW227"/>
    <mergeCell ref="AX225:AX227"/>
    <mergeCell ref="AY225:AY227"/>
    <mergeCell ref="AZ225:AZ227"/>
    <mergeCell ref="BA225:BA227"/>
    <mergeCell ref="BB225:BB227"/>
    <mergeCell ref="BC225:BC227"/>
    <mergeCell ref="BD225:BD227"/>
    <mergeCell ref="BE225:BE227"/>
    <mergeCell ref="BF225:BF227"/>
    <mergeCell ref="BG225:BG227"/>
    <mergeCell ref="BH225:BH227"/>
    <mergeCell ref="BI225:BI227"/>
    <mergeCell ref="BJ225:BJ227"/>
    <mergeCell ref="BK225:BK227"/>
    <mergeCell ref="BL225:BL227"/>
    <mergeCell ref="BM225:BM227"/>
    <mergeCell ref="AF225:AF227"/>
    <mergeCell ref="AG225:AG227"/>
    <mergeCell ref="AH225:AH227"/>
    <mergeCell ref="AI225:AI227"/>
    <mergeCell ref="AJ225:AJ227"/>
    <mergeCell ref="AK225:AK227"/>
    <mergeCell ref="AL225:AL227"/>
    <mergeCell ref="AM225:AM227"/>
    <mergeCell ref="AN225:AN227"/>
    <mergeCell ref="AO225:AO227"/>
    <mergeCell ref="AP225:AP227"/>
    <mergeCell ref="AQ225:AQ227"/>
    <mergeCell ref="AR225:AR227"/>
    <mergeCell ref="AS225:AS227"/>
    <mergeCell ref="AT225:AT227"/>
    <mergeCell ref="AU225:AU227"/>
    <mergeCell ref="AV225:AV227"/>
    <mergeCell ref="DW222:DW224"/>
    <mergeCell ref="DX222:DX224"/>
    <mergeCell ref="DY222:DY224"/>
    <mergeCell ref="DZ222:DZ224"/>
    <mergeCell ref="EA222:EA224"/>
    <mergeCell ref="EB222:EB224"/>
    <mergeCell ref="EC222:EC224"/>
    <mergeCell ref="ED222:ED224"/>
    <mergeCell ref="B225:B227"/>
    <mergeCell ref="C225:C227"/>
    <mergeCell ref="D225:D227"/>
    <mergeCell ref="E225:E227"/>
    <mergeCell ref="F225:F227"/>
    <mergeCell ref="G225:G227"/>
    <mergeCell ref="H225:H227"/>
    <mergeCell ref="I225:I227"/>
    <mergeCell ref="J225:J227"/>
    <mergeCell ref="K225:K227"/>
    <mergeCell ref="L225:L227"/>
    <mergeCell ref="M225:M227"/>
    <mergeCell ref="N225:N227"/>
    <mergeCell ref="O225:O227"/>
    <mergeCell ref="P225:P227"/>
    <mergeCell ref="Q225:Q227"/>
    <mergeCell ref="R225:R227"/>
    <mergeCell ref="S225:S227"/>
    <mergeCell ref="T225:T227"/>
    <mergeCell ref="U225:U227"/>
    <mergeCell ref="V225:V227"/>
    <mergeCell ref="W225:W227"/>
    <mergeCell ref="AD225:AD227"/>
    <mergeCell ref="AE225:AE227"/>
    <mergeCell ref="DF222:DF224"/>
    <mergeCell ref="DG222:DG224"/>
    <mergeCell ref="DH222:DH224"/>
    <mergeCell ref="DI222:DI224"/>
    <mergeCell ref="DJ222:DJ224"/>
    <mergeCell ref="DK222:DK224"/>
    <mergeCell ref="DL222:DL224"/>
    <mergeCell ref="DM222:DM224"/>
    <mergeCell ref="DN222:DN224"/>
    <mergeCell ref="DO222:DO224"/>
    <mergeCell ref="DP222:DP224"/>
    <mergeCell ref="DQ222:DQ224"/>
    <mergeCell ref="DR222:DR224"/>
    <mergeCell ref="DS222:DS224"/>
    <mergeCell ref="DT222:DT224"/>
    <mergeCell ref="DU222:DU224"/>
    <mergeCell ref="DV222:DV224"/>
    <mergeCell ref="CO222:CO224"/>
    <mergeCell ref="CP222:CP224"/>
    <mergeCell ref="CQ222:CQ224"/>
    <mergeCell ref="CR222:CR224"/>
    <mergeCell ref="CS222:CS224"/>
    <mergeCell ref="CT222:CT224"/>
    <mergeCell ref="CU222:CU224"/>
    <mergeCell ref="CV222:CV224"/>
    <mergeCell ref="CW222:CW224"/>
    <mergeCell ref="CX222:CX224"/>
    <mergeCell ref="CY222:CY224"/>
    <mergeCell ref="CZ222:CZ224"/>
    <mergeCell ref="DA222:DA224"/>
    <mergeCell ref="DB222:DB224"/>
    <mergeCell ref="DC222:DC224"/>
    <mergeCell ref="DD222:DD224"/>
    <mergeCell ref="DE222:DE224"/>
    <mergeCell ref="BX222:BX224"/>
    <mergeCell ref="BY222:BY224"/>
    <mergeCell ref="BZ222:BZ224"/>
    <mergeCell ref="CA222:CA224"/>
    <mergeCell ref="CB222:CB224"/>
    <mergeCell ref="CC222:CC224"/>
    <mergeCell ref="CD222:CD224"/>
    <mergeCell ref="CE222:CE224"/>
    <mergeCell ref="CF222:CF224"/>
    <mergeCell ref="CG222:CG224"/>
    <mergeCell ref="CH222:CH224"/>
    <mergeCell ref="CI222:CI224"/>
    <mergeCell ref="CJ222:CJ224"/>
    <mergeCell ref="CK222:CK224"/>
    <mergeCell ref="CL222:CL224"/>
    <mergeCell ref="CM222:CM224"/>
    <mergeCell ref="CN222:CN224"/>
    <mergeCell ref="BG222:BG224"/>
    <mergeCell ref="BH222:BH224"/>
    <mergeCell ref="BI222:BI224"/>
    <mergeCell ref="BJ222:BJ224"/>
    <mergeCell ref="BK222:BK224"/>
    <mergeCell ref="BL222:BL224"/>
    <mergeCell ref="BM222:BM224"/>
    <mergeCell ref="BN222:BN224"/>
    <mergeCell ref="BO222:BO224"/>
    <mergeCell ref="BP222:BP224"/>
    <mergeCell ref="BQ222:BQ224"/>
    <mergeCell ref="BR222:BR224"/>
    <mergeCell ref="BS222:BS224"/>
    <mergeCell ref="BT222:BT224"/>
    <mergeCell ref="BU222:BU224"/>
    <mergeCell ref="BV222:BV224"/>
    <mergeCell ref="BW222:BW224"/>
    <mergeCell ref="AP222:AP224"/>
    <mergeCell ref="AQ222:AQ224"/>
    <mergeCell ref="AR222:AR224"/>
    <mergeCell ref="AS222:AS224"/>
    <mergeCell ref="AT222:AT224"/>
    <mergeCell ref="AU222:AU224"/>
    <mergeCell ref="AV222:AV224"/>
    <mergeCell ref="AW222:AW224"/>
    <mergeCell ref="AX222:AX224"/>
    <mergeCell ref="AY222:AY224"/>
    <mergeCell ref="AZ222:AZ224"/>
    <mergeCell ref="BA222:BA224"/>
    <mergeCell ref="BB222:BB224"/>
    <mergeCell ref="BC222:BC224"/>
    <mergeCell ref="BD222:BD224"/>
    <mergeCell ref="BE222:BE224"/>
    <mergeCell ref="BF222:BF224"/>
    <mergeCell ref="S222:S224"/>
    <mergeCell ref="T222:T224"/>
    <mergeCell ref="U222:U224"/>
    <mergeCell ref="V222:V224"/>
    <mergeCell ref="W222:W224"/>
    <mergeCell ref="AD222:AD224"/>
    <mergeCell ref="AE222:AE224"/>
    <mergeCell ref="AF222:AF224"/>
    <mergeCell ref="AG222:AG224"/>
    <mergeCell ref="AH222:AH224"/>
    <mergeCell ref="AI222:AI224"/>
    <mergeCell ref="AJ222:AJ224"/>
    <mergeCell ref="AK222:AK224"/>
    <mergeCell ref="AL222:AL224"/>
    <mergeCell ref="AM222:AM224"/>
    <mergeCell ref="AN222:AN224"/>
    <mergeCell ref="AO222:AO224"/>
    <mergeCell ref="B222:B224"/>
    <mergeCell ref="C222:C224"/>
    <mergeCell ref="D222:D224"/>
    <mergeCell ref="E222:E224"/>
    <mergeCell ref="F222:F224"/>
    <mergeCell ref="G222:G224"/>
    <mergeCell ref="H222:H224"/>
    <mergeCell ref="I222:I224"/>
    <mergeCell ref="J222:J224"/>
    <mergeCell ref="K222:K224"/>
    <mergeCell ref="L222:L224"/>
    <mergeCell ref="M222:M224"/>
    <mergeCell ref="N222:N224"/>
    <mergeCell ref="O222:O224"/>
    <mergeCell ref="P222:P224"/>
    <mergeCell ref="Q222:Q224"/>
    <mergeCell ref="R222:R224"/>
    <mergeCell ref="DN219:DN221"/>
    <mergeCell ref="DO219:DO221"/>
    <mergeCell ref="DP219:DP221"/>
    <mergeCell ref="DQ219:DQ221"/>
    <mergeCell ref="DR219:DR221"/>
    <mergeCell ref="DS219:DS221"/>
    <mergeCell ref="DT219:DT221"/>
    <mergeCell ref="DU219:DU221"/>
    <mergeCell ref="DV219:DV221"/>
    <mergeCell ref="DW219:DW221"/>
    <mergeCell ref="DX219:DX221"/>
    <mergeCell ref="DY219:DY221"/>
    <mergeCell ref="DZ219:DZ221"/>
    <mergeCell ref="EA219:EA221"/>
    <mergeCell ref="EB219:EB221"/>
    <mergeCell ref="EC219:EC221"/>
    <mergeCell ref="ED219:ED221"/>
    <mergeCell ref="CW219:CW221"/>
    <mergeCell ref="CX219:CX221"/>
    <mergeCell ref="CY219:CY221"/>
    <mergeCell ref="CZ219:CZ221"/>
    <mergeCell ref="DA219:DA221"/>
    <mergeCell ref="DB219:DB221"/>
    <mergeCell ref="DC219:DC221"/>
    <mergeCell ref="DD219:DD221"/>
    <mergeCell ref="DE219:DE221"/>
    <mergeCell ref="DF219:DF221"/>
    <mergeCell ref="DG219:DG221"/>
    <mergeCell ref="DH219:DH221"/>
    <mergeCell ref="DI219:DI221"/>
    <mergeCell ref="DJ219:DJ221"/>
    <mergeCell ref="DK219:DK221"/>
    <mergeCell ref="DL219:DL221"/>
    <mergeCell ref="DM219:DM221"/>
    <mergeCell ref="CF219:CF221"/>
    <mergeCell ref="CG219:CG221"/>
    <mergeCell ref="CH219:CH221"/>
    <mergeCell ref="CI219:CI221"/>
    <mergeCell ref="CJ219:CJ221"/>
    <mergeCell ref="CK219:CK221"/>
    <mergeCell ref="CL219:CL221"/>
    <mergeCell ref="CM219:CM221"/>
    <mergeCell ref="CN219:CN221"/>
    <mergeCell ref="CO219:CO221"/>
    <mergeCell ref="CP219:CP221"/>
    <mergeCell ref="CQ219:CQ221"/>
    <mergeCell ref="CR219:CR221"/>
    <mergeCell ref="CS219:CS221"/>
    <mergeCell ref="CT219:CT221"/>
    <mergeCell ref="CU219:CU221"/>
    <mergeCell ref="CV219:CV221"/>
    <mergeCell ref="BO219:BO221"/>
    <mergeCell ref="BP219:BP221"/>
    <mergeCell ref="BQ219:BQ221"/>
    <mergeCell ref="BR219:BR221"/>
    <mergeCell ref="BS219:BS221"/>
    <mergeCell ref="BT219:BT221"/>
    <mergeCell ref="BU219:BU221"/>
    <mergeCell ref="BV219:BV221"/>
    <mergeCell ref="BW219:BW221"/>
    <mergeCell ref="BX219:BX221"/>
    <mergeCell ref="BY219:BY221"/>
    <mergeCell ref="BZ219:BZ221"/>
    <mergeCell ref="CA219:CA221"/>
    <mergeCell ref="CB219:CB221"/>
    <mergeCell ref="CC219:CC221"/>
    <mergeCell ref="CD219:CD221"/>
    <mergeCell ref="CE219:CE221"/>
    <mergeCell ref="AX219:AX221"/>
    <mergeCell ref="AY219:AY221"/>
    <mergeCell ref="AZ219:AZ221"/>
    <mergeCell ref="BA219:BA221"/>
    <mergeCell ref="BB219:BB221"/>
    <mergeCell ref="BC219:BC221"/>
    <mergeCell ref="BD219:BD221"/>
    <mergeCell ref="BE219:BE221"/>
    <mergeCell ref="BF219:BF221"/>
    <mergeCell ref="BG219:BG221"/>
    <mergeCell ref="BH219:BH221"/>
    <mergeCell ref="BI219:BI221"/>
    <mergeCell ref="BJ219:BJ221"/>
    <mergeCell ref="BK219:BK221"/>
    <mergeCell ref="BL219:BL221"/>
    <mergeCell ref="BM219:BM221"/>
    <mergeCell ref="BN219:BN221"/>
    <mergeCell ref="AG219:AG221"/>
    <mergeCell ref="AH219:AH221"/>
    <mergeCell ref="AI219:AI221"/>
    <mergeCell ref="AJ219:AJ221"/>
    <mergeCell ref="AK219:AK221"/>
    <mergeCell ref="AL219:AL221"/>
    <mergeCell ref="AM219:AM221"/>
    <mergeCell ref="AN219:AN221"/>
    <mergeCell ref="AO219:AO221"/>
    <mergeCell ref="AP219:AP221"/>
    <mergeCell ref="AQ219:AQ221"/>
    <mergeCell ref="AR219:AR221"/>
    <mergeCell ref="AS219:AS221"/>
    <mergeCell ref="AT219:AT221"/>
    <mergeCell ref="AU219:AU221"/>
    <mergeCell ref="AV219:AV221"/>
    <mergeCell ref="AW219:AW221"/>
    <mergeCell ref="DX216:DX218"/>
    <mergeCell ref="DY216:DY218"/>
    <mergeCell ref="DZ216:DZ218"/>
    <mergeCell ref="EA216:EA218"/>
    <mergeCell ref="EB216:EB218"/>
    <mergeCell ref="EC216:EC218"/>
    <mergeCell ref="ED216:ED218"/>
    <mergeCell ref="B219:B221"/>
    <mergeCell ref="C219:C221"/>
    <mergeCell ref="D219:D221"/>
    <mergeCell ref="E219:E221"/>
    <mergeCell ref="F219:F221"/>
    <mergeCell ref="G219:G221"/>
    <mergeCell ref="H219:H221"/>
    <mergeCell ref="I219:I221"/>
    <mergeCell ref="J219:J221"/>
    <mergeCell ref="K219:K221"/>
    <mergeCell ref="L219:L221"/>
    <mergeCell ref="M219:M221"/>
    <mergeCell ref="N219:N221"/>
    <mergeCell ref="O219:O221"/>
    <mergeCell ref="P219:P221"/>
    <mergeCell ref="Q219:Q221"/>
    <mergeCell ref="R219:R221"/>
    <mergeCell ref="S219:S221"/>
    <mergeCell ref="T219:T221"/>
    <mergeCell ref="U219:U221"/>
    <mergeCell ref="V219:V221"/>
    <mergeCell ref="W219:W221"/>
    <mergeCell ref="AD219:AD221"/>
    <mergeCell ref="AE219:AE221"/>
    <mergeCell ref="AF219:AF221"/>
    <mergeCell ref="DG216:DG218"/>
    <mergeCell ref="DH216:DH218"/>
    <mergeCell ref="DI216:DI218"/>
    <mergeCell ref="DJ216:DJ218"/>
    <mergeCell ref="DK216:DK218"/>
    <mergeCell ref="DL216:DL218"/>
    <mergeCell ref="DM216:DM218"/>
    <mergeCell ref="DN216:DN218"/>
    <mergeCell ref="DO216:DO218"/>
    <mergeCell ref="DP216:DP218"/>
    <mergeCell ref="DQ216:DQ218"/>
    <mergeCell ref="DR216:DR218"/>
    <mergeCell ref="DS216:DS218"/>
    <mergeCell ref="DT216:DT218"/>
    <mergeCell ref="DU216:DU218"/>
    <mergeCell ref="DV216:DV218"/>
    <mergeCell ref="DW216:DW218"/>
    <mergeCell ref="CP216:CP218"/>
    <mergeCell ref="CQ216:CQ218"/>
    <mergeCell ref="CR216:CR218"/>
    <mergeCell ref="CS216:CS218"/>
    <mergeCell ref="CT216:CT218"/>
    <mergeCell ref="CU216:CU218"/>
    <mergeCell ref="CV216:CV218"/>
    <mergeCell ref="CW216:CW218"/>
    <mergeCell ref="CX216:CX218"/>
    <mergeCell ref="CY216:CY218"/>
    <mergeCell ref="CZ216:CZ218"/>
    <mergeCell ref="DA216:DA218"/>
    <mergeCell ref="DB216:DB218"/>
    <mergeCell ref="DC216:DC218"/>
    <mergeCell ref="DD216:DD218"/>
    <mergeCell ref="DE216:DE218"/>
    <mergeCell ref="DF216:DF218"/>
    <mergeCell ref="BY216:BY218"/>
    <mergeCell ref="BZ216:BZ218"/>
    <mergeCell ref="CA216:CA218"/>
    <mergeCell ref="CB216:CB218"/>
    <mergeCell ref="CC216:CC218"/>
    <mergeCell ref="CD216:CD218"/>
    <mergeCell ref="CE216:CE218"/>
    <mergeCell ref="CF216:CF218"/>
    <mergeCell ref="CG216:CG218"/>
    <mergeCell ref="CH216:CH218"/>
    <mergeCell ref="CI216:CI218"/>
    <mergeCell ref="CJ216:CJ218"/>
    <mergeCell ref="CK216:CK218"/>
    <mergeCell ref="CL216:CL218"/>
    <mergeCell ref="CM216:CM218"/>
    <mergeCell ref="CN216:CN218"/>
    <mergeCell ref="CO216:CO218"/>
    <mergeCell ref="BH216:BH218"/>
    <mergeCell ref="BI216:BI218"/>
    <mergeCell ref="BJ216:BJ218"/>
    <mergeCell ref="BK216:BK218"/>
    <mergeCell ref="BL216:BL218"/>
    <mergeCell ref="BM216:BM218"/>
    <mergeCell ref="BN216:BN218"/>
    <mergeCell ref="BO216:BO218"/>
    <mergeCell ref="BP216:BP218"/>
    <mergeCell ref="BQ216:BQ218"/>
    <mergeCell ref="BR216:BR218"/>
    <mergeCell ref="BS216:BS218"/>
    <mergeCell ref="BT216:BT218"/>
    <mergeCell ref="BU216:BU218"/>
    <mergeCell ref="BV216:BV218"/>
    <mergeCell ref="BW216:BW218"/>
    <mergeCell ref="BX216:BX218"/>
    <mergeCell ref="AQ216:AQ218"/>
    <mergeCell ref="AR216:AR218"/>
    <mergeCell ref="AS216:AS218"/>
    <mergeCell ref="AT216:AT218"/>
    <mergeCell ref="AU216:AU218"/>
    <mergeCell ref="AV216:AV218"/>
    <mergeCell ref="AW216:AW218"/>
    <mergeCell ref="AX216:AX218"/>
    <mergeCell ref="AY216:AY218"/>
    <mergeCell ref="AZ216:AZ218"/>
    <mergeCell ref="BA216:BA218"/>
    <mergeCell ref="BB216:BB218"/>
    <mergeCell ref="BC216:BC218"/>
    <mergeCell ref="BD216:BD218"/>
    <mergeCell ref="BE216:BE218"/>
    <mergeCell ref="BF216:BF218"/>
    <mergeCell ref="BG216:BG218"/>
    <mergeCell ref="T216:T218"/>
    <mergeCell ref="U216:U218"/>
    <mergeCell ref="V216:V218"/>
    <mergeCell ref="W216:W218"/>
    <mergeCell ref="AD216:AD218"/>
    <mergeCell ref="AE216:AE218"/>
    <mergeCell ref="AF216:AF218"/>
    <mergeCell ref="AG216:AG218"/>
    <mergeCell ref="AH216:AH218"/>
    <mergeCell ref="AI216:AI218"/>
    <mergeCell ref="AJ216:AJ218"/>
    <mergeCell ref="AK216:AK218"/>
    <mergeCell ref="AL216:AL218"/>
    <mergeCell ref="AM216:AM218"/>
    <mergeCell ref="AN216:AN218"/>
    <mergeCell ref="AO216:AO218"/>
    <mergeCell ref="AP216:AP218"/>
    <mergeCell ref="DQ213:DQ215"/>
    <mergeCell ref="DR213:DR215"/>
    <mergeCell ref="DS213:DS215"/>
    <mergeCell ref="DT213:DT215"/>
    <mergeCell ref="DU213:DU215"/>
    <mergeCell ref="DV213:DV215"/>
    <mergeCell ref="DW213:DW215"/>
    <mergeCell ref="DX213:DX215"/>
    <mergeCell ref="DY213:DY215"/>
    <mergeCell ref="DZ213:DZ215"/>
    <mergeCell ref="EA213:EA215"/>
    <mergeCell ref="EB213:EB215"/>
    <mergeCell ref="EC213:EC215"/>
    <mergeCell ref="ED213:ED215"/>
    <mergeCell ref="B216:B218"/>
    <mergeCell ref="C216:C218"/>
    <mergeCell ref="D216:D218"/>
    <mergeCell ref="E216:E218"/>
    <mergeCell ref="F216:F218"/>
    <mergeCell ref="G216:G218"/>
    <mergeCell ref="H216:H218"/>
    <mergeCell ref="I216:I218"/>
    <mergeCell ref="J216:J218"/>
    <mergeCell ref="K216:K218"/>
    <mergeCell ref="L216:L218"/>
    <mergeCell ref="M216:M218"/>
    <mergeCell ref="N216:N218"/>
    <mergeCell ref="O216:O218"/>
    <mergeCell ref="P216:P218"/>
    <mergeCell ref="Q216:Q218"/>
    <mergeCell ref="R216:R218"/>
    <mergeCell ref="S216:S218"/>
    <mergeCell ref="CZ213:CZ215"/>
    <mergeCell ref="DA213:DA215"/>
    <mergeCell ref="DB213:DB215"/>
    <mergeCell ref="DC213:DC215"/>
    <mergeCell ref="DD213:DD215"/>
    <mergeCell ref="DE213:DE215"/>
    <mergeCell ref="DF213:DF215"/>
    <mergeCell ref="DG213:DG215"/>
    <mergeCell ref="DH213:DH215"/>
    <mergeCell ref="DI213:DI215"/>
    <mergeCell ref="DJ213:DJ215"/>
    <mergeCell ref="DK213:DK215"/>
    <mergeCell ref="DL213:DL215"/>
    <mergeCell ref="DM213:DM215"/>
    <mergeCell ref="DN213:DN215"/>
    <mergeCell ref="DO213:DO215"/>
    <mergeCell ref="DP213:DP215"/>
    <mergeCell ref="CI213:CI215"/>
    <mergeCell ref="CJ213:CJ215"/>
    <mergeCell ref="CK213:CK215"/>
    <mergeCell ref="CL213:CL215"/>
    <mergeCell ref="CM213:CM215"/>
    <mergeCell ref="CN213:CN215"/>
    <mergeCell ref="CO213:CO215"/>
    <mergeCell ref="CP213:CP215"/>
    <mergeCell ref="CQ213:CQ215"/>
    <mergeCell ref="CR213:CR215"/>
    <mergeCell ref="CS213:CS215"/>
    <mergeCell ref="CT213:CT215"/>
    <mergeCell ref="CU213:CU215"/>
    <mergeCell ref="CV213:CV215"/>
    <mergeCell ref="CW213:CW215"/>
    <mergeCell ref="CX213:CX215"/>
    <mergeCell ref="CY213:CY215"/>
    <mergeCell ref="BR213:BR215"/>
    <mergeCell ref="BS213:BS215"/>
    <mergeCell ref="BT213:BT215"/>
    <mergeCell ref="BU213:BU215"/>
    <mergeCell ref="BV213:BV215"/>
    <mergeCell ref="BW213:BW215"/>
    <mergeCell ref="BX213:BX215"/>
    <mergeCell ref="BY213:BY215"/>
    <mergeCell ref="BZ213:BZ215"/>
    <mergeCell ref="CA213:CA215"/>
    <mergeCell ref="CB213:CB215"/>
    <mergeCell ref="CC213:CC215"/>
    <mergeCell ref="CD213:CD215"/>
    <mergeCell ref="CE213:CE215"/>
    <mergeCell ref="CF213:CF215"/>
    <mergeCell ref="CG213:CG215"/>
    <mergeCell ref="CH213:CH215"/>
    <mergeCell ref="BA213:BA215"/>
    <mergeCell ref="BB213:BB215"/>
    <mergeCell ref="BC213:BC215"/>
    <mergeCell ref="BD213:BD215"/>
    <mergeCell ref="BE213:BE215"/>
    <mergeCell ref="BF213:BF215"/>
    <mergeCell ref="BG213:BG215"/>
    <mergeCell ref="BH213:BH215"/>
    <mergeCell ref="BI213:BI215"/>
    <mergeCell ref="BJ213:BJ215"/>
    <mergeCell ref="BK213:BK215"/>
    <mergeCell ref="BL213:BL215"/>
    <mergeCell ref="BM213:BM215"/>
    <mergeCell ref="BN213:BN215"/>
    <mergeCell ref="BO213:BO215"/>
    <mergeCell ref="BP213:BP215"/>
    <mergeCell ref="BQ213:BQ215"/>
    <mergeCell ref="AJ213:AJ215"/>
    <mergeCell ref="AK213:AK215"/>
    <mergeCell ref="AL213:AL215"/>
    <mergeCell ref="AM213:AM215"/>
    <mergeCell ref="AN213:AN215"/>
    <mergeCell ref="AO213:AO215"/>
    <mergeCell ref="AP213:AP215"/>
    <mergeCell ref="AQ213:AQ215"/>
    <mergeCell ref="AR213:AR215"/>
    <mergeCell ref="AS213:AS215"/>
    <mergeCell ref="AT213:AT215"/>
    <mergeCell ref="AU213:AU215"/>
    <mergeCell ref="AV213:AV215"/>
    <mergeCell ref="AW213:AW215"/>
    <mergeCell ref="AX213:AX215"/>
    <mergeCell ref="AY213:AY215"/>
    <mergeCell ref="AZ213:AZ215"/>
    <mergeCell ref="EA210:EA212"/>
    <mergeCell ref="EB210:EB212"/>
    <mergeCell ref="EC210:EC212"/>
    <mergeCell ref="ED210:ED212"/>
    <mergeCell ref="B213:B215"/>
    <mergeCell ref="C213:C215"/>
    <mergeCell ref="D213:D215"/>
    <mergeCell ref="E213:E215"/>
    <mergeCell ref="F213:F215"/>
    <mergeCell ref="G213:G215"/>
    <mergeCell ref="H213:H215"/>
    <mergeCell ref="I213:I215"/>
    <mergeCell ref="J213:J215"/>
    <mergeCell ref="K213:K215"/>
    <mergeCell ref="L213:L215"/>
    <mergeCell ref="M213:M215"/>
    <mergeCell ref="N213:N215"/>
    <mergeCell ref="O213:O215"/>
    <mergeCell ref="P213:P215"/>
    <mergeCell ref="Q213:Q215"/>
    <mergeCell ref="R213:R215"/>
    <mergeCell ref="S213:S215"/>
    <mergeCell ref="T213:T215"/>
    <mergeCell ref="U213:U215"/>
    <mergeCell ref="V213:V215"/>
    <mergeCell ref="W213:W215"/>
    <mergeCell ref="AD213:AD215"/>
    <mergeCell ref="AE213:AE215"/>
    <mergeCell ref="AF213:AF215"/>
    <mergeCell ref="AG213:AG215"/>
    <mergeCell ref="AH213:AH215"/>
    <mergeCell ref="AI213:AI215"/>
    <mergeCell ref="DJ210:DJ212"/>
    <mergeCell ref="DK210:DK212"/>
    <mergeCell ref="DL210:DL212"/>
    <mergeCell ref="DM210:DM212"/>
    <mergeCell ref="DN210:DN212"/>
    <mergeCell ref="DO210:DO212"/>
    <mergeCell ref="DP210:DP212"/>
    <mergeCell ref="DQ210:DQ212"/>
    <mergeCell ref="DR210:DR212"/>
    <mergeCell ref="DS210:DS212"/>
    <mergeCell ref="DT210:DT212"/>
    <mergeCell ref="DU210:DU212"/>
    <mergeCell ref="DV210:DV212"/>
    <mergeCell ref="DW210:DW212"/>
    <mergeCell ref="DX210:DX212"/>
    <mergeCell ref="DY210:DY212"/>
    <mergeCell ref="DZ210:DZ212"/>
    <mergeCell ref="CS210:CS212"/>
    <mergeCell ref="CT210:CT212"/>
    <mergeCell ref="CU210:CU212"/>
    <mergeCell ref="CV210:CV212"/>
    <mergeCell ref="CW210:CW212"/>
    <mergeCell ref="CX210:CX212"/>
    <mergeCell ref="CY210:CY212"/>
    <mergeCell ref="CZ210:CZ212"/>
    <mergeCell ref="DA210:DA212"/>
    <mergeCell ref="DB210:DB212"/>
    <mergeCell ref="DC210:DC212"/>
    <mergeCell ref="DD210:DD212"/>
    <mergeCell ref="DE210:DE212"/>
    <mergeCell ref="DF210:DF212"/>
    <mergeCell ref="DG210:DG212"/>
    <mergeCell ref="DH210:DH212"/>
    <mergeCell ref="DI210:DI212"/>
    <mergeCell ref="CB210:CB212"/>
    <mergeCell ref="CC210:CC212"/>
    <mergeCell ref="CD210:CD212"/>
    <mergeCell ref="CE210:CE212"/>
    <mergeCell ref="CF210:CF212"/>
    <mergeCell ref="CG210:CG212"/>
    <mergeCell ref="CH210:CH212"/>
    <mergeCell ref="CI210:CI212"/>
    <mergeCell ref="CJ210:CJ212"/>
    <mergeCell ref="CK210:CK212"/>
    <mergeCell ref="CL210:CL212"/>
    <mergeCell ref="CM210:CM212"/>
    <mergeCell ref="CN210:CN212"/>
    <mergeCell ref="CO210:CO212"/>
    <mergeCell ref="CP210:CP212"/>
    <mergeCell ref="CQ210:CQ212"/>
    <mergeCell ref="CR210:CR212"/>
    <mergeCell ref="BK210:BK212"/>
    <mergeCell ref="BL210:BL212"/>
    <mergeCell ref="BM210:BM212"/>
    <mergeCell ref="BN210:BN212"/>
    <mergeCell ref="BO210:BO212"/>
    <mergeCell ref="BP210:BP212"/>
    <mergeCell ref="BQ210:BQ212"/>
    <mergeCell ref="BR210:BR212"/>
    <mergeCell ref="BS210:BS212"/>
    <mergeCell ref="BT210:BT212"/>
    <mergeCell ref="BU210:BU212"/>
    <mergeCell ref="BV210:BV212"/>
    <mergeCell ref="BW210:BW212"/>
    <mergeCell ref="BX210:BX212"/>
    <mergeCell ref="BY210:BY212"/>
    <mergeCell ref="BZ210:BZ212"/>
    <mergeCell ref="CA210:CA212"/>
    <mergeCell ref="AT210:AT212"/>
    <mergeCell ref="AU210:AU212"/>
    <mergeCell ref="AV210:AV212"/>
    <mergeCell ref="AW210:AW212"/>
    <mergeCell ref="AX210:AX212"/>
    <mergeCell ref="AY210:AY212"/>
    <mergeCell ref="AZ210:AZ212"/>
    <mergeCell ref="BA210:BA212"/>
    <mergeCell ref="BB210:BB212"/>
    <mergeCell ref="BC210:BC212"/>
    <mergeCell ref="BD210:BD212"/>
    <mergeCell ref="BE210:BE212"/>
    <mergeCell ref="BF210:BF212"/>
    <mergeCell ref="BG210:BG212"/>
    <mergeCell ref="BH210:BH212"/>
    <mergeCell ref="BI210:BI212"/>
    <mergeCell ref="BJ210:BJ212"/>
    <mergeCell ref="W210:W212"/>
    <mergeCell ref="AD210:AD212"/>
    <mergeCell ref="AE210:AE212"/>
    <mergeCell ref="AF210:AF212"/>
    <mergeCell ref="AG210:AG212"/>
    <mergeCell ref="AH210:AH212"/>
    <mergeCell ref="AI210:AI212"/>
    <mergeCell ref="AJ210:AJ212"/>
    <mergeCell ref="AK210:AK212"/>
    <mergeCell ref="AL210:AL212"/>
    <mergeCell ref="AM210:AM212"/>
    <mergeCell ref="AN210:AN212"/>
    <mergeCell ref="AO210:AO212"/>
    <mergeCell ref="AP210:AP212"/>
    <mergeCell ref="AQ210:AQ212"/>
    <mergeCell ref="AR210:AR212"/>
    <mergeCell ref="AS210:AS212"/>
    <mergeCell ref="DT207:DT209"/>
    <mergeCell ref="DU207:DU209"/>
    <mergeCell ref="DV207:DV209"/>
    <mergeCell ref="DW207:DW209"/>
    <mergeCell ref="DX207:DX209"/>
    <mergeCell ref="DY207:DY209"/>
    <mergeCell ref="DZ207:DZ209"/>
    <mergeCell ref="EA207:EA209"/>
    <mergeCell ref="EB207:EB209"/>
    <mergeCell ref="EC207:EC209"/>
    <mergeCell ref="ED207:ED209"/>
    <mergeCell ref="B210:B212"/>
    <mergeCell ref="C210:C212"/>
    <mergeCell ref="D210:D212"/>
    <mergeCell ref="E210:E212"/>
    <mergeCell ref="F210:F212"/>
    <mergeCell ref="G210:G212"/>
    <mergeCell ref="H210:H212"/>
    <mergeCell ref="I210:I212"/>
    <mergeCell ref="J210:J212"/>
    <mergeCell ref="K210:K212"/>
    <mergeCell ref="L210:L212"/>
    <mergeCell ref="M210:M212"/>
    <mergeCell ref="N210:N212"/>
    <mergeCell ref="O210:O212"/>
    <mergeCell ref="P210:P212"/>
    <mergeCell ref="Q210:Q212"/>
    <mergeCell ref="R210:R212"/>
    <mergeCell ref="S210:S212"/>
    <mergeCell ref="T210:T212"/>
    <mergeCell ref="U210:U212"/>
    <mergeCell ref="V210:V212"/>
    <mergeCell ref="DC207:DC209"/>
    <mergeCell ref="DD207:DD209"/>
    <mergeCell ref="DE207:DE209"/>
    <mergeCell ref="DF207:DF209"/>
    <mergeCell ref="DG207:DG209"/>
    <mergeCell ref="DH207:DH209"/>
    <mergeCell ref="DI207:DI209"/>
    <mergeCell ref="DJ207:DJ209"/>
    <mergeCell ref="DK207:DK209"/>
    <mergeCell ref="DL207:DL209"/>
    <mergeCell ref="DM207:DM209"/>
    <mergeCell ref="DN207:DN209"/>
    <mergeCell ref="DO207:DO209"/>
    <mergeCell ref="DP207:DP209"/>
    <mergeCell ref="DQ207:DQ209"/>
    <mergeCell ref="DR207:DR209"/>
    <mergeCell ref="DS207:DS209"/>
    <mergeCell ref="CL207:CL209"/>
    <mergeCell ref="CM207:CM209"/>
    <mergeCell ref="CN207:CN209"/>
    <mergeCell ref="CO207:CO209"/>
    <mergeCell ref="CP207:CP209"/>
    <mergeCell ref="CQ207:CQ209"/>
    <mergeCell ref="CR207:CR209"/>
    <mergeCell ref="CS207:CS209"/>
    <mergeCell ref="CT207:CT209"/>
    <mergeCell ref="CU207:CU209"/>
    <mergeCell ref="CV207:CV209"/>
    <mergeCell ref="CW207:CW209"/>
    <mergeCell ref="CX207:CX209"/>
    <mergeCell ref="CY207:CY209"/>
    <mergeCell ref="CZ207:CZ209"/>
    <mergeCell ref="DA207:DA209"/>
    <mergeCell ref="DB207:DB209"/>
    <mergeCell ref="BU207:BU209"/>
    <mergeCell ref="BV207:BV209"/>
    <mergeCell ref="BW207:BW209"/>
    <mergeCell ref="BX207:BX209"/>
    <mergeCell ref="BY207:BY209"/>
    <mergeCell ref="BZ207:BZ209"/>
    <mergeCell ref="CA207:CA209"/>
    <mergeCell ref="CB207:CB209"/>
    <mergeCell ref="CC207:CC209"/>
    <mergeCell ref="CD207:CD209"/>
    <mergeCell ref="CE207:CE209"/>
    <mergeCell ref="CF207:CF209"/>
    <mergeCell ref="CG207:CG209"/>
    <mergeCell ref="CH207:CH209"/>
    <mergeCell ref="CI207:CI209"/>
    <mergeCell ref="CJ207:CJ209"/>
    <mergeCell ref="CK207:CK209"/>
    <mergeCell ref="BD207:BD209"/>
    <mergeCell ref="BE207:BE209"/>
    <mergeCell ref="BF207:BF209"/>
    <mergeCell ref="BG207:BG209"/>
    <mergeCell ref="BH207:BH209"/>
    <mergeCell ref="BI207:BI209"/>
    <mergeCell ref="BJ207:BJ209"/>
    <mergeCell ref="BK207:BK209"/>
    <mergeCell ref="BL207:BL209"/>
    <mergeCell ref="BM207:BM209"/>
    <mergeCell ref="BN207:BN209"/>
    <mergeCell ref="BO207:BO209"/>
    <mergeCell ref="BP207:BP209"/>
    <mergeCell ref="BQ207:BQ209"/>
    <mergeCell ref="BR207:BR209"/>
    <mergeCell ref="BS207:BS209"/>
    <mergeCell ref="BT207:BT209"/>
    <mergeCell ref="AM207:AM209"/>
    <mergeCell ref="AN207:AN209"/>
    <mergeCell ref="AO207:AO209"/>
    <mergeCell ref="AP207:AP209"/>
    <mergeCell ref="AQ207:AQ209"/>
    <mergeCell ref="AR207:AR209"/>
    <mergeCell ref="AS207:AS209"/>
    <mergeCell ref="AT207:AT209"/>
    <mergeCell ref="AU207:AU209"/>
    <mergeCell ref="AV207:AV209"/>
    <mergeCell ref="AW207:AW209"/>
    <mergeCell ref="AX207:AX209"/>
    <mergeCell ref="AY207:AY209"/>
    <mergeCell ref="AZ207:AZ209"/>
    <mergeCell ref="BA207:BA209"/>
    <mergeCell ref="BB207:BB209"/>
    <mergeCell ref="BC207:BC209"/>
    <mergeCell ref="ED204:ED206"/>
    <mergeCell ref="B207:B209"/>
    <mergeCell ref="C207:C209"/>
    <mergeCell ref="D207:D209"/>
    <mergeCell ref="E207:E209"/>
    <mergeCell ref="F207:F209"/>
    <mergeCell ref="G207:G209"/>
    <mergeCell ref="H207:H209"/>
    <mergeCell ref="I207:I209"/>
    <mergeCell ref="J207:J209"/>
    <mergeCell ref="K207:K209"/>
    <mergeCell ref="L207:L209"/>
    <mergeCell ref="M207:M209"/>
    <mergeCell ref="N207:N209"/>
    <mergeCell ref="O207:O209"/>
    <mergeCell ref="P207:P209"/>
    <mergeCell ref="Q207:Q209"/>
    <mergeCell ref="R207:R209"/>
    <mergeCell ref="S207:S209"/>
    <mergeCell ref="T207:T209"/>
    <mergeCell ref="U207:U209"/>
    <mergeCell ref="V207:V209"/>
    <mergeCell ref="W207:W209"/>
    <mergeCell ref="AD207:AD209"/>
    <mergeCell ref="AE207:AE209"/>
    <mergeCell ref="AF207:AF209"/>
    <mergeCell ref="AG207:AG209"/>
    <mergeCell ref="AH207:AH209"/>
    <mergeCell ref="AI207:AI209"/>
    <mergeCell ref="AJ207:AJ209"/>
    <mergeCell ref="AK207:AK209"/>
    <mergeCell ref="AL207:AL209"/>
    <mergeCell ref="DM204:DM206"/>
    <mergeCell ref="DN204:DN206"/>
    <mergeCell ref="DO204:DO206"/>
    <mergeCell ref="DP204:DP206"/>
    <mergeCell ref="DQ204:DQ206"/>
    <mergeCell ref="DR204:DR206"/>
    <mergeCell ref="DS204:DS206"/>
    <mergeCell ref="DT204:DT206"/>
    <mergeCell ref="DU204:DU206"/>
    <mergeCell ref="DV204:DV206"/>
    <mergeCell ref="DW204:DW206"/>
    <mergeCell ref="DX204:DX206"/>
    <mergeCell ref="DY204:DY206"/>
    <mergeCell ref="DZ204:DZ206"/>
    <mergeCell ref="EA204:EA206"/>
    <mergeCell ref="EB204:EB206"/>
    <mergeCell ref="EC204:EC206"/>
    <mergeCell ref="CV204:CV206"/>
    <mergeCell ref="CW204:CW206"/>
    <mergeCell ref="CX204:CX206"/>
    <mergeCell ref="CY204:CY206"/>
    <mergeCell ref="CZ204:CZ206"/>
    <mergeCell ref="DA204:DA206"/>
    <mergeCell ref="DB204:DB206"/>
    <mergeCell ref="DC204:DC206"/>
    <mergeCell ref="DD204:DD206"/>
    <mergeCell ref="DE204:DE206"/>
    <mergeCell ref="DF204:DF206"/>
    <mergeCell ref="DG204:DG206"/>
    <mergeCell ref="DH204:DH206"/>
    <mergeCell ref="DI204:DI206"/>
    <mergeCell ref="DJ204:DJ206"/>
    <mergeCell ref="DK204:DK206"/>
    <mergeCell ref="DL204:DL206"/>
    <mergeCell ref="CE204:CE206"/>
    <mergeCell ref="CF204:CF206"/>
    <mergeCell ref="CG204:CG206"/>
    <mergeCell ref="CH204:CH206"/>
    <mergeCell ref="CI204:CI206"/>
    <mergeCell ref="CJ204:CJ206"/>
    <mergeCell ref="CK204:CK206"/>
    <mergeCell ref="CL204:CL206"/>
    <mergeCell ref="CM204:CM206"/>
    <mergeCell ref="CN204:CN206"/>
    <mergeCell ref="CO204:CO206"/>
    <mergeCell ref="CP204:CP206"/>
    <mergeCell ref="CQ204:CQ206"/>
    <mergeCell ref="CR204:CR206"/>
    <mergeCell ref="CS204:CS206"/>
    <mergeCell ref="CT204:CT206"/>
    <mergeCell ref="CU204:CU206"/>
    <mergeCell ref="BN204:BN206"/>
    <mergeCell ref="BO204:BO206"/>
    <mergeCell ref="BP204:BP206"/>
    <mergeCell ref="BQ204:BQ206"/>
    <mergeCell ref="BR204:BR206"/>
    <mergeCell ref="BS204:BS206"/>
    <mergeCell ref="BT204:BT206"/>
    <mergeCell ref="BU204:BU206"/>
    <mergeCell ref="BV204:BV206"/>
    <mergeCell ref="BW204:BW206"/>
    <mergeCell ref="BX204:BX206"/>
    <mergeCell ref="BY204:BY206"/>
    <mergeCell ref="BZ204:BZ206"/>
    <mergeCell ref="CA204:CA206"/>
    <mergeCell ref="CB204:CB206"/>
    <mergeCell ref="CC204:CC206"/>
    <mergeCell ref="CD204:CD206"/>
    <mergeCell ref="AW204:AW206"/>
    <mergeCell ref="AX204:AX206"/>
    <mergeCell ref="AY204:AY206"/>
    <mergeCell ref="AZ204:AZ206"/>
    <mergeCell ref="BA204:BA206"/>
    <mergeCell ref="BB204:BB206"/>
    <mergeCell ref="BC204:BC206"/>
    <mergeCell ref="BD204:BD206"/>
    <mergeCell ref="BE204:BE206"/>
    <mergeCell ref="BF204:BF206"/>
    <mergeCell ref="BG204:BG206"/>
    <mergeCell ref="BH204:BH206"/>
    <mergeCell ref="BI204:BI206"/>
    <mergeCell ref="BJ204:BJ206"/>
    <mergeCell ref="BK204:BK206"/>
    <mergeCell ref="BL204:BL206"/>
    <mergeCell ref="BM204:BM206"/>
    <mergeCell ref="AF204:AF206"/>
    <mergeCell ref="AG204:AG206"/>
    <mergeCell ref="AH204:AH206"/>
    <mergeCell ref="AI204:AI206"/>
    <mergeCell ref="AJ204:AJ206"/>
    <mergeCell ref="AK204:AK206"/>
    <mergeCell ref="AL204:AL206"/>
    <mergeCell ref="AM204:AM206"/>
    <mergeCell ref="AN204:AN206"/>
    <mergeCell ref="AO204:AO206"/>
    <mergeCell ref="AP204:AP206"/>
    <mergeCell ref="AQ204:AQ206"/>
    <mergeCell ref="AR204:AR206"/>
    <mergeCell ref="AS204:AS206"/>
    <mergeCell ref="AT204:AT206"/>
    <mergeCell ref="AU204:AU206"/>
    <mergeCell ref="AV204:AV206"/>
    <mergeCell ref="DW201:DW203"/>
    <mergeCell ref="DX201:DX203"/>
    <mergeCell ref="DY201:DY203"/>
    <mergeCell ref="DZ201:DZ203"/>
    <mergeCell ref="EA201:EA203"/>
    <mergeCell ref="EB201:EB203"/>
    <mergeCell ref="EC201:EC203"/>
    <mergeCell ref="ED201:ED203"/>
    <mergeCell ref="B204:B206"/>
    <mergeCell ref="C204:C206"/>
    <mergeCell ref="D204:D206"/>
    <mergeCell ref="E204:E206"/>
    <mergeCell ref="F204:F206"/>
    <mergeCell ref="G204:G206"/>
    <mergeCell ref="H204:H206"/>
    <mergeCell ref="I204:I206"/>
    <mergeCell ref="J204:J206"/>
    <mergeCell ref="K204:K206"/>
    <mergeCell ref="L204:L206"/>
    <mergeCell ref="M204:M206"/>
    <mergeCell ref="N204:N206"/>
    <mergeCell ref="O204:O206"/>
    <mergeCell ref="P204:P206"/>
    <mergeCell ref="Q204:Q206"/>
    <mergeCell ref="R204:R206"/>
    <mergeCell ref="S204:S206"/>
    <mergeCell ref="T204:T206"/>
    <mergeCell ref="U204:U206"/>
    <mergeCell ref="V204:V206"/>
    <mergeCell ref="W204:W206"/>
    <mergeCell ref="AD204:AD206"/>
    <mergeCell ref="AE204:AE206"/>
    <mergeCell ref="DF201:DF203"/>
    <mergeCell ref="DG201:DG203"/>
    <mergeCell ref="DH201:DH203"/>
    <mergeCell ref="DI201:DI203"/>
    <mergeCell ref="DJ201:DJ203"/>
    <mergeCell ref="DK201:DK203"/>
    <mergeCell ref="DL201:DL203"/>
    <mergeCell ref="DM201:DM203"/>
    <mergeCell ref="DN201:DN203"/>
    <mergeCell ref="DO201:DO203"/>
    <mergeCell ref="DP201:DP203"/>
    <mergeCell ref="DQ201:DQ203"/>
    <mergeCell ref="DR201:DR203"/>
    <mergeCell ref="DS201:DS203"/>
    <mergeCell ref="DT201:DT203"/>
    <mergeCell ref="DU201:DU203"/>
    <mergeCell ref="DV201:DV203"/>
    <mergeCell ref="CO201:CO203"/>
    <mergeCell ref="CP201:CP203"/>
    <mergeCell ref="CQ201:CQ203"/>
    <mergeCell ref="CR201:CR203"/>
    <mergeCell ref="CS201:CS203"/>
    <mergeCell ref="CT201:CT203"/>
    <mergeCell ref="CU201:CU203"/>
    <mergeCell ref="CV201:CV203"/>
    <mergeCell ref="CW201:CW203"/>
    <mergeCell ref="CX201:CX203"/>
    <mergeCell ref="CY201:CY203"/>
    <mergeCell ref="CZ201:CZ203"/>
    <mergeCell ref="DA201:DA203"/>
    <mergeCell ref="DB201:DB203"/>
    <mergeCell ref="DC201:DC203"/>
    <mergeCell ref="DD201:DD203"/>
    <mergeCell ref="DE201:DE203"/>
    <mergeCell ref="BX201:BX203"/>
    <mergeCell ref="BY201:BY203"/>
    <mergeCell ref="BZ201:BZ203"/>
    <mergeCell ref="CA201:CA203"/>
    <mergeCell ref="CB201:CB203"/>
    <mergeCell ref="CC201:CC203"/>
    <mergeCell ref="CD201:CD203"/>
    <mergeCell ref="CE201:CE203"/>
    <mergeCell ref="CF201:CF203"/>
    <mergeCell ref="CG201:CG203"/>
    <mergeCell ref="CH201:CH203"/>
    <mergeCell ref="CI201:CI203"/>
    <mergeCell ref="CJ201:CJ203"/>
    <mergeCell ref="CK201:CK203"/>
    <mergeCell ref="CL201:CL203"/>
    <mergeCell ref="CM201:CM203"/>
    <mergeCell ref="CN201:CN203"/>
    <mergeCell ref="BG201:BG203"/>
    <mergeCell ref="BH201:BH203"/>
    <mergeCell ref="BI201:BI203"/>
    <mergeCell ref="BJ201:BJ203"/>
    <mergeCell ref="BK201:BK203"/>
    <mergeCell ref="BL201:BL203"/>
    <mergeCell ref="BM201:BM203"/>
    <mergeCell ref="BN201:BN203"/>
    <mergeCell ref="BO201:BO203"/>
    <mergeCell ref="BP201:BP203"/>
    <mergeCell ref="BQ201:BQ203"/>
    <mergeCell ref="BR201:BR203"/>
    <mergeCell ref="BS201:BS203"/>
    <mergeCell ref="BT201:BT203"/>
    <mergeCell ref="BU201:BU203"/>
    <mergeCell ref="BV201:BV203"/>
    <mergeCell ref="BW201:BW203"/>
    <mergeCell ref="AP201:AP203"/>
    <mergeCell ref="AQ201:AQ203"/>
    <mergeCell ref="AR201:AR203"/>
    <mergeCell ref="AS201:AS203"/>
    <mergeCell ref="AT201:AT203"/>
    <mergeCell ref="AU201:AU203"/>
    <mergeCell ref="AV201:AV203"/>
    <mergeCell ref="AW201:AW203"/>
    <mergeCell ref="AX201:AX203"/>
    <mergeCell ref="AY201:AY203"/>
    <mergeCell ref="AZ201:AZ203"/>
    <mergeCell ref="BA201:BA203"/>
    <mergeCell ref="BB201:BB203"/>
    <mergeCell ref="BC201:BC203"/>
    <mergeCell ref="BD201:BD203"/>
    <mergeCell ref="BE201:BE203"/>
    <mergeCell ref="BF201:BF203"/>
    <mergeCell ref="S201:S203"/>
    <mergeCell ref="T201:T203"/>
    <mergeCell ref="U201:U203"/>
    <mergeCell ref="V201:V203"/>
    <mergeCell ref="W201:W203"/>
    <mergeCell ref="AD201:AD203"/>
    <mergeCell ref="AE201:AE203"/>
    <mergeCell ref="AF201:AF203"/>
    <mergeCell ref="AG201:AG203"/>
    <mergeCell ref="AH201:AH203"/>
    <mergeCell ref="AI201:AI203"/>
    <mergeCell ref="AJ201:AJ203"/>
    <mergeCell ref="AK201:AK203"/>
    <mergeCell ref="AL201:AL203"/>
    <mergeCell ref="AM201:AM203"/>
    <mergeCell ref="AN201:AN203"/>
    <mergeCell ref="AO201:AO203"/>
    <mergeCell ref="B201:B203"/>
    <mergeCell ref="C201:C203"/>
    <mergeCell ref="D201:D203"/>
    <mergeCell ref="E201:E203"/>
    <mergeCell ref="F201:F203"/>
    <mergeCell ref="G201:G203"/>
    <mergeCell ref="H201:H203"/>
    <mergeCell ref="I201:I203"/>
    <mergeCell ref="J201:J203"/>
    <mergeCell ref="K201:K203"/>
    <mergeCell ref="L201:L203"/>
    <mergeCell ref="M201:M203"/>
    <mergeCell ref="N201:N203"/>
    <mergeCell ref="O201:O203"/>
    <mergeCell ref="P201:P203"/>
    <mergeCell ref="Q201:Q203"/>
    <mergeCell ref="R201:R203"/>
    <mergeCell ref="DN198:DN200"/>
    <mergeCell ref="DO198:DO200"/>
    <mergeCell ref="DP198:DP200"/>
    <mergeCell ref="DQ198:DQ200"/>
    <mergeCell ref="DR198:DR200"/>
    <mergeCell ref="DS198:DS200"/>
    <mergeCell ref="DT198:DT200"/>
    <mergeCell ref="DU198:DU200"/>
    <mergeCell ref="DV198:DV200"/>
    <mergeCell ref="DW198:DW200"/>
    <mergeCell ref="DX198:DX200"/>
    <mergeCell ref="DY198:DY200"/>
    <mergeCell ref="DZ198:DZ200"/>
    <mergeCell ref="EA198:EA200"/>
    <mergeCell ref="EB198:EB200"/>
    <mergeCell ref="EC198:EC200"/>
    <mergeCell ref="BO198:BO200"/>
    <mergeCell ref="BP198:BP200"/>
    <mergeCell ref="BQ198:BQ200"/>
    <mergeCell ref="BR198:BR200"/>
    <mergeCell ref="BS198:BS200"/>
    <mergeCell ref="BT198:BT200"/>
    <mergeCell ref="BU198:BU200"/>
    <mergeCell ref="BV198:BV200"/>
    <mergeCell ref="BW198:BW200"/>
    <mergeCell ref="BX198:BX200"/>
    <mergeCell ref="BY198:BY200"/>
    <mergeCell ref="BZ198:BZ200"/>
    <mergeCell ref="CA198:CA200"/>
    <mergeCell ref="CB198:CB200"/>
    <mergeCell ref="CC198:CC200"/>
    <mergeCell ref="CD198:CD200"/>
    <mergeCell ref="CE198:CE200"/>
    <mergeCell ref="AX198:AX200"/>
    <mergeCell ref="AY198:AY200"/>
    <mergeCell ref="AZ198:AZ200"/>
    <mergeCell ref="BA198:BA200"/>
    <mergeCell ref="BB198:BB200"/>
    <mergeCell ref="BC198:BC200"/>
    <mergeCell ref="BD198:BD200"/>
    <mergeCell ref="BE198:BE200"/>
    <mergeCell ref="BF198:BF200"/>
    <mergeCell ref="BG198:BG200"/>
    <mergeCell ref="BH198:BH200"/>
    <mergeCell ref="BI198:BI200"/>
    <mergeCell ref="BJ198:BJ200"/>
    <mergeCell ref="BK198:BK200"/>
    <mergeCell ref="ED198:ED200"/>
    <mergeCell ref="CW198:CW200"/>
    <mergeCell ref="CX198:CX200"/>
    <mergeCell ref="CY198:CY200"/>
    <mergeCell ref="CZ198:CZ200"/>
    <mergeCell ref="DA198:DA200"/>
    <mergeCell ref="DB198:DB200"/>
    <mergeCell ref="DC198:DC200"/>
    <mergeCell ref="DD198:DD200"/>
    <mergeCell ref="DE198:DE200"/>
    <mergeCell ref="DF198:DF200"/>
    <mergeCell ref="DG198:DG200"/>
    <mergeCell ref="DH198:DH200"/>
    <mergeCell ref="DI198:DI200"/>
    <mergeCell ref="DJ198:DJ200"/>
    <mergeCell ref="DK198:DK200"/>
    <mergeCell ref="DL198:DL200"/>
    <mergeCell ref="DM198:DM200"/>
    <mergeCell ref="CF198:CF200"/>
    <mergeCell ref="CG198:CG200"/>
    <mergeCell ref="CH198:CH200"/>
    <mergeCell ref="CI198:CI200"/>
    <mergeCell ref="CJ198:CJ200"/>
    <mergeCell ref="CK198:CK200"/>
    <mergeCell ref="CL198:CL200"/>
    <mergeCell ref="CM198:CM200"/>
    <mergeCell ref="CN198:CN200"/>
    <mergeCell ref="CO198:CO200"/>
    <mergeCell ref="CP198:CP200"/>
    <mergeCell ref="CQ198:CQ200"/>
    <mergeCell ref="CR198:CR200"/>
    <mergeCell ref="CS198:CS200"/>
    <mergeCell ref="CT198:CT200"/>
    <mergeCell ref="CU198:CU200"/>
    <mergeCell ref="CV198:CV200"/>
    <mergeCell ref="BL198:BL200"/>
    <mergeCell ref="BM198:BM200"/>
    <mergeCell ref="BN198:BN200"/>
    <mergeCell ref="AG198:AG200"/>
    <mergeCell ref="AH198:AH200"/>
    <mergeCell ref="AI198:AI200"/>
    <mergeCell ref="AJ198:AJ200"/>
    <mergeCell ref="AK198:AK200"/>
    <mergeCell ref="AL198:AL200"/>
    <mergeCell ref="AM198:AM200"/>
    <mergeCell ref="AN198:AN200"/>
    <mergeCell ref="AO198:AO200"/>
    <mergeCell ref="AP198:AP200"/>
    <mergeCell ref="AQ198:AQ200"/>
    <mergeCell ref="AR198:AR200"/>
    <mergeCell ref="AS198:AS200"/>
    <mergeCell ref="AT198:AT200"/>
    <mergeCell ref="AU198:AU200"/>
    <mergeCell ref="AV198:AV200"/>
    <mergeCell ref="AW198:AW200"/>
    <mergeCell ref="DX195:DX197"/>
    <mergeCell ref="DY195:DY197"/>
    <mergeCell ref="DZ195:DZ197"/>
    <mergeCell ref="EA195:EA197"/>
    <mergeCell ref="EB195:EB197"/>
    <mergeCell ref="EC195:EC197"/>
    <mergeCell ref="ED195:ED197"/>
    <mergeCell ref="B198:B200"/>
    <mergeCell ref="C198:C200"/>
    <mergeCell ref="D198:D200"/>
    <mergeCell ref="E198:E200"/>
    <mergeCell ref="F198:F200"/>
    <mergeCell ref="G198:G200"/>
    <mergeCell ref="H198:H200"/>
    <mergeCell ref="I198:I200"/>
    <mergeCell ref="J198:J200"/>
    <mergeCell ref="K198:K200"/>
    <mergeCell ref="L198:L200"/>
    <mergeCell ref="M198:M200"/>
    <mergeCell ref="N198:N200"/>
    <mergeCell ref="O198:O200"/>
    <mergeCell ref="P198:P200"/>
    <mergeCell ref="Q198:Q200"/>
    <mergeCell ref="R198:R200"/>
    <mergeCell ref="S198:S200"/>
    <mergeCell ref="T198:T200"/>
    <mergeCell ref="U198:U200"/>
    <mergeCell ref="V198:V200"/>
    <mergeCell ref="W198:W200"/>
    <mergeCell ref="AD198:AD200"/>
    <mergeCell ref="AE198:AE200"/>
    <mergeCell ref="AF198:AF200"/>
    <mergeCell ref="DG195:DG197"/>
    <mergeCell ref="DH195:DH197"/>
    <mergeCell ref="DI195:DI197"/>
    <mergeCell ref="DJ195:DJ197"/>
    <mergeCell ref="DK195:DK197"/>
    <mergeCell ref="DL195:DL197"/>
    <mergeCell ref="DM195:DM197"/>
    <mergeCell ref="DN195:DN197"/>
    <mergeCell ref="DO195:DO197"/>
    <mergeCell ref="DP195:DP197"/>
    <mergeCell ref="DQ195:DQ197"/>
    <mergeCell ref="DR195:DR197"/>
    <mergeCell ref="DS195:DS197"/>
    <mergeCell ref="DT195:DT197"/>
    <mergeCell ref="DU195:DU197"/>
    <mergeCell ref="DV195:DV197"/>
    <mergeCell ref="DW195:DW197"/>
    <mergeCell ref="CP195:CP197"/>
    <mergeCell ref="CQ195:CQ197"/>
    <mergeCell ref="CR195:CR197"/>
    <mergeCell ref="CS195:CS197"/>
    <mergeCell ref="CT195:CT197"/>
    <mergeCell ref="CU195:CU197"/>
    <mergeCell ref="CV195:CV197"/>
    <mergeCell ref="CW195:CW197"/>
    <mergeCell ref="CX195:CX197"/>
    <mergeCell ref="CY195:CY197"/>
    <mergeCell ref="CZ195:CZ197"/>
    <mergeCell ref="DA195:DA197"/>
    <mergeCell ref="DB195:DB197"/>
    <mergeCell ref="DC195:DC197"/>
    <mergeCell ref="DD195:DD197"/>
    <mergeCell ref="DE195:DE197"/>
    <mergeCell ref="DF195:DF197"/>
    <mergeCell ref="BY195:BY197"/>
    <mergeCell ref="BZ195:BZ197"/>
    <mergeCell ref="CA195:CA197"/>
    <mergeCell ref="CB195:CB197"/>
    <mergeCell ref="CC195:CC197"/>
    <mergeCell ref="CD195:CD197"/>
    <mergeCell ref="CE195:CE197"/>
    <mergeCell ref="CF195:CF197"/>
    <mergeCell ref="CG195:CG197"/>
    <mergeCell ref="CH195:CH197"/>
    <mergeCell ref="CI195:CI197"/>
    <mergeCell ref="CJ195:CJ197"/>
    <mergeCell ref="CK195:CK197"/>
    <mergeCell ref="CL195:CL197"/>
    <mergeCell ref="CM195:CM197"/>
    <mergeCell ref="CN195:CN197"/>
    <mergeCell ref="CO195:CO197"/>
    <mergeCell ref="BH195:BH197"/>
    <mergeCell ref="BI195:BI197"/>
    <mergeCell ref="BJ195:BJ197"/>
    <mergeCell ref="BK195:BK197"/>
    <mergeCell ref="BL195:BL197"/>
    <mergeCell ref="BM195:BM197"/>
    <mergeCell ref="BN195:BN197"/>
    <mergeCell ref="BO195:BO197"/>
    <mergeCell ref="BP195:BP197"/>
    <mergeCell ref="BQ195:BQ197"/>
    <mergeCell ref="BR195:BR197"/>
    <mergeCell ref="BS195:BS197"/>
    <mergeCell ref="BT195:BT197"/>
    <mergeCell ref="BU195:BU197"/>
    <mergeCell ref="BV195:BV197"/>
    <mergeCell ref="BW195:BW197"/>
    <mergeCell ref="BX195:BX197"/>
    <mergeCell ref="AQ195:AQ197"/>
    <mergeCell ref="AR195:AR197"/>
    <mergeCell ref="AS195:AS197"/>
    <mergeCell ref="AT195:AT197"/>
    <mergeCell ref="AU195:AU197"/>
    <mergeCell ref="AV195:AV197"/>
    <mergeCell ref="AW195:AW197"/>
    <mergeCell ref="AX195:AX197"/>
    <mergeCell ref="AY195:AY197"/>
    <mergeCell ref="AZ195:AZ197"/>
    <mergeCell ref="BA195:BA197"/>
    <mergeCell ref="BB195:BB197"/>
    <mergeCell ref="BC195:BC197"/>
    <mergeCell ref="BD195:BD197"/>
    <mergeCell ref="BE195:BE197"/>
    <mergeCell ref="BF195:BF197"/>
    <mergeCell ref="BG195:BG197"/>
    <mergeCell ref="T195:T197"/>
    <mergeCell ref="U195:U197"/>
    <mergeCell ref="V195:V197"/>
    <mergeCell ref="W195:W197"/>
    <mergeCell ref="AD195:AD197"/>
    <mergeCell ref="AE195:AE197"/>
    <mergeCell ref="AF195:AF197"/>
    <mergeCell ref="AG195:AG197"/>
    <mergeCell ref="AH195:AH197"/>
    <mergeCell ref="AI195:AI197"/>
    <mergeCell ref="AJ195:AJ197"/>
    <mergeCell ref="AK195:AK197"/>
    <mergeCell ref="AL195:AL197"/>
    <mergeCell ref="AM195:AM197"/>
    <mergeCell ref="AN195:AN197"/>
    <mergeCell ref="AO195:AO197"/>
    <mergeCell ref="AP195:AP197"/>
    <mergeCell ref="DQ192:DQ194"/>
    <mergeCell ref="DR192:DR194"/>
    <mergeCell ref="DS192:DS194"/>
    <mergeCell ref="DT192:DT194"/>
    <mergeCell ref="DU192:DU194"/>
    <mergeCell ref="DV192:DV194"/>
    <mergeCell ref="DW192:DW194"/>
    <mergeCell ref="DX192:DX194"/>
    <mergeCell ref="DY192:DY194"/>
    <mergeCell ref="DZ192:DZ194"/>
    <mergeCell ref="EA192:EA194"/>
    <mergeCell ref="EB192:EB194"/>
    <mergeCell ref="EC192:EC194"/>
    <mergeCell ref="ED192:ED194"/>
    <mergeCell ref="B195:B197"/>
    <mergeCell ref="C195:C197"/>
    <mergeCell ref="D195:D197"/>
    <mergeCell ref="E195:E197"/>
    <mergeCell ref="F195:F197"/>
    <mergeCell ref="G195:G197"/>
    <mergeCell ref="H195:H197"/>
    <mergeCell ref="I195:I197"/>
    <mergeCell ref="J195:J197"/>
    <mergeCell ref="K195:K197"/>
    <mergeCell ref="L195:L197"/>
    <mergeCell ref="M195:M197"/>
    <mergeCell ref="N195:N197"/>
    <mergeCell ref="O195:O197"/>
    <mergeCell ref="P195:P197"/>
    <mergeCell ref="Q195:Q197"/>
    <mergeCell ref="R195:R197"/>
    <mergeCell ref="S195:S197"/>
    <mergeCell ref="CZ192:CZ194"/>
    <mergeCell ref="DA192:DA194"/>
    <mergeCell ref="DB192:DB194"/>
    <mergeCell ref="DC192:DC194"/>
    <mergeCell ref="DD192:DD194"/>
    <mergeCell ref="DE192:DE194"/>
    <mergeCell ref="DF192:DF194"/>
    <mergeCell ref="DG192:DG194"/>
    <mergeCell ref="DH192:DH194"/>
    <mergeCell ref="DI192:DI194"/>
    <mergeCell ref="DJ192:DJ194"/>
    <mergeCell ref="DK192:DK194"/>
    <mergeCell ref="DL192:DL194"/>
    <mergeCell ref="DM192:DM194"/>
    <mergeCell ref="DN192:DN194"/>
    <mergeCell ref="DO192:DO194"/>
    <mergeCell ref="DP192:DP194"/>
    <mergeCell ref="CI192:CI194"/>
    <mergeCell ref="CJ192:CJ194"/>
    <mergeCell ref="CK192:CK194"/>
    <mergeCell ref="CL192:CL194"/>
    <mergeCell ref="CM192:CM194"/>
    <mergeCell ref="CN192:CN194"/>
    <mergeCell ref="CO192:CO194"/>
    <mergeCell ref="CP192:CP194"/>
    <mergeCell ref="CQ192:CQ194"/>
    <mergeCell ref="CR192:CR194"/>
    <mergeCell ref="CS192:CS194"/>
    <mergeCell ref="CT192:CT194"/>
    <mergeCell ref="CU192:CU194"/>
    <mergeCell ref="CV192:CV194"/>
    <mergeCell ref="CW192:CW194"/>
    <mergeCell ref="CX192:CX194"/>
    <mergeCell ref="CY192:CY194"/>
    <mergeCell ref="BR192:BR194"/>
    <mergeCell ref="BS192:BS194"/>
    <mergeCell ref="BT192:BT194"/>
    <mergeCell ref="BU192:BU194"/>
    <mergeCell ref="BV192:BV194"/>
    <mergeCell ref="BW192:BW194"/>
    <mergeCell ref="BX192:BX194"/>
    <mergeCell ref="BY192:BY194"/>
    <mergeCell ref="BZ192:BZ194"/>
    <mergeCell ref="CA192:CA194"/>
    <mergeCell ref="CB192:CB194"/>
    <mergeCell ref="CC192:CC194"/>
    <mergeCell ref="CD192:CD194"/>
    <mergeCell ref="CE192:CE194"/>
    <mergeCell ref="CF192:CF194"/>
    <mergeCell ref="CG192:CG194"/>
    <mergeCell ref="CH192:CH194"/>
    <mergeCell ref="BA192:BA194"/>
    <mergeCell ref="BB192:BB194"/>
    <mergeCell ref="BC192:BC194"/>
    <mergeCell ref="BD192:BD194"/>
    <mergeCell ref="BE192:BE194"/>
    <mergeCell ref="BF192:BF194"/>
    <mergeCell ref="BG192:BG194"/>
    <mergeCell ref="BH192:BH194"/>
    <mergeCell ref="BI192:BI194"/>
    <mergeCell ref="BJ192:BJ194"/>
    <mergeCell ref="BK192:BK194"/>
    <mergeCell ref="BL192:BL194"/>
    <mergeCell ref="BM192:BM194"/>
    <mergeCell ref="BN192:BN194"/>
    <mergeCell ref="BO192:BO194"/>
    <mergeCell ref="BP192:BP194"/>
    <mergeCell ref="BQ192:BQ194"/>
    <mergeCell ref="AJ192:AJ194"/>
    <mergeCell ref="AK192:AK194"/>
    <mergeCell ref="AL192:AL194"/>
    <mergeCell ref="AM192:AM194"/>
    <mergeCell ref="AN192:AN194"/>
    <mergeCell ref="AO192:AO194"/>
    <mergeCell ref="AP192:AP194"/>
    <mergeCell ref="AQ192:AQ194"/>
    <mergeCell ref="AR192:AR194"/>
    <mergeCell ref="AS192:AS194"/>
    <mergeCell ref="AT192:AT194"/>
    <mergeCell ref="AU192:AU194"/>
    <mergeCell ref="AV192:AV194"/>
    <mergeCell ref="AW192:AW194"/>
    <mergeCell ref="AX192:AX194"/>
    <mergeCell ref="AY192:AY194"/>
    <mergeCell ref="AZ192:AZ194"/>
    <mergeCell ref="EA189:EA191"/>
    <mergeCell ref="EB189:EB191"/>
    <mergeCell ref="EC189:EC191"/>
    <mergeCell ref="ED189:ED191"/>
    <mergeCell ref="B192:B194"/>
    <mergeCell ref="C192:C194"/>
    <mergeCell ref="D192:D194"/>
    <mergeCell ref="E192:E194"/>
    <mergeCell ref="F192:F194"/>
    <mergeCell ref="G192:G194"/>
    <mergeCell ref="H192:H194"/>
    <mergeCell ref="I192:I194"/>
    <mergeCell ref="J192:J194"/>
    <mergeCell ref="K192:K194"/>
    <mergeCell ref="L192:L194"/>
    <mergeCell ref="M192:M194"/>
    <mergeCell ref="N192:N194"/>
    <mergeCell ref="O192:O194"/>
    <mergeCell ref="P192:P194"/>
    <mergeCell ref="Q192:Q194"/>
    <mergeCell ref="R192:R194"/>
    <mergeCell ref="S192:S194"/>
    <mergeCell ref="T192:T194"/>
    <mergeCell ref="U192:U194"/>
    <mergeCell ref="V192:V194"/>
    <mergeCell ref="W192:W194"/>
    <mergeCell ref="AD192:AD194"/>
    <mergeCell ref="AE192:AE194"/>
    <mergeCell ref="AF192:AF194"/>
    <mergeCell ref="AG192:AG194"/>
    <mergeCell ref="AH192:AH194"/>
    <mergeCell ref="AI192:AI194"/>
    <mergeCell ref="DJ189:DJ191"/>
    <mergeCell ref="DK189:DK191"/>
    <mergeCell ref="DL189:DL191"/>
    <mergeCell ref="DM189:DM191"/>
    <mergeCell ref="DN189:DN191"/>
    <mergeCell ref="DO189:DO191"/>
    <mergeCell ref="DP189:DP191"/>
    <mergeCell ref="DQ189:DQ191"/>
    <mergeCell ref="DR189:DR191"/>
    <mergeCell ref="DS189:DS191"/>
    <mergeCell ref="DT189:DT191"/>
    <mergeCell ref="DU189:DU191"/>
    <mergeCell ref="DV189:DV191"/>
    <mergeCell ref="DW189:DW191"/>
    <mergeCell ref="DX189:DX191"/>
    <mergeCell ref="DY189:DY191"/>
    <mergeCell ref="DZ189:DZ191"/>
    <mergeCell ref="CS189:CS191"/>
    <mergeCell ref="CT189:CT191"/>
    <mergeCell ref="CU189:CU191"/>
    <mergeCell ref="CV189:CV191"/>
    <mergeCell ref="CW189:CW191"/>
    <mergeCell ref="CX189:CX191"/>
    <mergeCell ref="CY189:CY191"/>
    <mergeCell ref="CZ189:CZ191"/>
    <mergeCell ref="DA189:DA191"/>
    <mergeCell ref="DB189:DB191"/>
    <mergeCell ref="DC189:DC191"/>
    <mergeCell ref="DD189:DD191"/>
    <mergeCell ref="DE189:DE191"/>
    <mergeCell ref="DF189:DF191"/>
    <mergeCell ref="DG189:DG191"/>
    <mergeCell ref="DH189:DH191"/>
    <mergeCell ref="DI189:DI191"/>
    <mergeCell ref="CB189:CB191"/>
    <mergeCell ref="CC189:CC191"/>
    <mergeCell ref="CD189:CD191"/>
    <mergeCell ref="CE189:CE191"/>
    <mergeCell ref="CF189:CF191"/>
    <mergeCell ref="CG189:CG191"/>
    <mergeCell ref="CH189:CH191"/>
    <mergeCell ref="CI189:CI191"/>
    <mergeCell ref="CJ189:CJ191"/>
    <mergeCell ref="CK189:CK191"/>
    <mergeCell ref="CL189:CL191"/>
    <mergeCell ref="CM189:CM191"/>
    <mergeCell ref="CN189:CN191"/>
    <mergeCell ref="CO189:CO191"/>
    <mergeCell ref="CP189:CP191"/>
    <mergeCell ref="CQ189:CQ191"/>
    <mergeCell ref="CR189:CR191"/>
    <mergeCell ref="BK189:BK191"/>
    <mergeCell ref="BL189:BL191"/>
    <mergeCell ref="BM189:BM191"/>
    <mergeCell ref="BN189:BN191"/>
    <mergeCell ref="BO189:BO191"/>
    <mergeCell ref="BP189:BP191"/>
    <mergeCell ref="BQ189:BQ191"/>
    <mergeCell ref="BR189:BR191"/>
    <mergeCell ref="BS189:BS191"/>
    <mergeCell ref="BT189:BT191"/>
    <mergeCell ref="BU189:BU191"/>
    <mergeCell ref="BV189:BV191"/>
    <mergeCell ref="BW189:BW191"/>
    <mergeCell ref="BX189:BX191"/>
    <mergeCell ref="BY189:BY191"/>
    <mergeCell ref="BZ189:BZ191"/>
    <mergeCell ref="CA189:CA191"/>
    <mergeCell ref="AT189:AT191"/>
    <mergeCell ref="AU189:AU191"/>
    <mergeCell ref="AV189:AV191"/>
    <mergeCell ref="AW189:AW191"/>
    <mergeCell ref="AX189:AX191"/>
    <mergeCell ref="AY189:AY191"/>
    <mergeCell ref="AZ189:AZ191"/>
    <mergeCell ref="BA189:BA191"/>
    <mergeCell ref="BB189:BB191"/>
    <mergeCell ref="BC189:BC191"/>
    <mergeCell ref="BD189:BD191"/>
    <mergeCell ref="BE189:BE191"/>
    <mergeCell ref="BF189:BF191"/>
    <mergeCell ref="BG189:BG191"/>
    <mergeCell ref="BH189:BH191"/>
    <mergeCell ref="BI189:BI191"/>
    <mergeCell ref="BJ189:BJ191"/>
    <mergeCell ref="W189:W191"/>
    <mergeCell ref="AD189:AD191"/>
    <mergeCell ref="AE189:AE191"/>
    <mergeCell ref="AF189:AF191"/>
    <mergeCell ref="AG189:AG191"/>
    <mergeCell ref="AH189:AH191"/>
    <mergeCell ref="AI189:AI191"/>
    <mergeCell ref="AJ189:AJ191"/>
    <mergeCell ref="AK189:AK191"/>
    <mergeCell ref="AL189:AL191"/>
    <mergeCell ref="AM189:AM191"/>
    <mergeCell ref="AN189:AN191"/>
    <mergeCell ref="AO189:AO191"/>
    <mergeCell ref="AP189:AP191"/>
    <mergeCell ref="AQ189:AQ191"/>
    <mergeCell ref="AR189:AR191"/>
    <mergeCell ref="AS189:AS191"/>
    <mergeCell ref="DT186:DT188"/>
    <mergeCell ref="DU186:DU188"/>
    <mergeCell ref="DV186:DV188"/>
    <mergeCell ref="DW186:DW188"/>
    <mergeCell ref="DX186:DX188"/>
    <mergeCell ref="DY186:DY188"/>
    <mergeCell ref="DZ186:DZ188"/>
    <mergeCell ref="EA186:EA188"/>
    <mergeCell ref="EB186:EB188"/>
    <mergeCell ref="EC186:EC188"/>
    <mergeCell ref="ED186:ED188"/>
    <mergeCell ref="B189:B191"/>
    <mergeCell ref="C189:C191"/>
    <mergeCell ref="D189:D191"/>
    <mergeCell ref="E189:E191"/>
    <mergeCell ref="F189:F191"/>
    <mergeCell ref="G189:G191"/>
    <mergeCell ref="H189:H191"/>
    <mergeCell ref="I189:I191"/>
    <mergeCell ref="J189:J191"/>
    <mergeCell ref="K189:K191"/>
    <mergeCell ref="L189:L191"/>
    <mergeCell ref="M189:M191"/>
    <mergeCell ref="N189:N191"/>
    <mergeCell ref="O189:O191"/>
    <mergeCell ref="P189:P191"/>
    <mergeCell ref="Q189:Q191"/>
    <mergeCell ref="R189:R191"/>
    <mergeCell ref="S189:S191"/>
    <mergeCell ref="T189:T191"/>
    <mergeCell ref="U189:U191"/>
    <mergeCell ref="V189:V191"/>
    <mergeCell ref="DC186:DC188"/>
    <mergeCell ref="DD186:DD188"/>
    <mergeCell ref="DE186:DE188"/>
    <mergeCell ref="DF186:DF188"/>
    <mergeCell ref="DG186:DG188"/>
    <mergeCell ref="DH186:DH188"/>
    <mergeCell ref="DI186:DI188"/>
    <mergeCell ref="DJ186:DJ188"/>
    <mergeCell ref="DK186:DK188"/>
    <mergeCell ref="DL186:DL188"/>
    <mergeCell ref="DM186:DM188"/>
    <mergeCell ref="DN186:DN188"/>
    <mergeCell ref="DO186:DO188"/>
    <mergeCell ref="DP186:DP188"/>
    <mergeCell ref="DQ186:DQ188"/>
    <mergeCell ref="DR186:DR188"/>
    <mergeCell ref="DS186:DS188"/>
    <mergeCell ref="CL186:CL188"/>
    <mergeCell ref="CM186:CM188"/>
    <mergeCell ref="CN186:CN188"/>
    <mergeCell ref="CO186:CO188"/>
    <mergeCell ref="CP186:CP188"/>
    <mergeCell ref="CQ186:CQ188"/>
    <mergeCell ref="CR186:CR188"/>
    <mergeCell ref="CS186:CS188"/>
    <mergeCell ref="CT186:CT188"/>
    <mergeCell ref="CU186:CU188"/>
    <mergeCell ref="CV186:CV188"/>
    <mergeCell ref="CW186:CW188"/>
    <mergeCell ref="CX186:CX188"/>
    <mergeCell ref="CY186:CY188"/>
    <mergeCell ref="CZ186:CZ188"/>
    <mergeCell ref="DA186:DA188"/>
    <mergeCell ref="DB186:DB188"/>
    <mergeCell ref="BU186:BU188"/>
    <mergeCell ref="BV186:BV188"/>
    <mergeCell ref="BW186:BW188"/>
    <mergeCell ref="BX186:BX188"/>
    <mergeCell ref="BY186:BY188"/>
    <mergeCell ref="BZ186:BZ188"/>
    <mergeCell ref="CA186:CA188"/>
    <mergeCell ref="CB186:CB188"/>
    <mergeCell ref="CC186:CC188"/>
    <mergeCell ref="CD186:CD188"/>
    <mergeCell ref="CE186:CE188"/>
    <mergeCell ref="CF186:CF188"/>
    <mergeCell ref="CG186:CG188"/>
    <mergeCell ref="CH186:CH188"/>
    <mergeCell ref="CI186:CI188"/>
    <mergeCell ref="CJ186:CJ188"/>
    <mergeCell ref="CK186:CK188"/>
    <mergeCell ref="BD186:BD188"/>
    <mergeCell ref="BE186:BE188"/>
    <mergeCell ref="BF186:BF188"/>
    <mergeCell ref="BG186:BG188"/>
    <mergeCell ref="BH186:BH188"/>
    <mergeCell ref="BI186:BI188"/>
    <mergeCell ref="BJ186:BJ188"/>
    <mergeCell ref="BK186:BK188"/>
    <mergeCell ref="BL186:BL188"/>
    <mergeCell ref="BM186:BM188"/>
    <mergeCell ref="BN186:BN188"/>
    <mergeCell ref="BO186:BO188"/>
    <mergeCell ref="BP186:BP188"/>
    <mergeCell ref="BQ186:BQ188"/>
    <mergeCell ref="BR186:BR188"/>
    <mergeCell ref="BS186:BS188"/>
    <mergeCell ref="BT186:BT188"/>
    <mergeCell ref="AM186:AM188"/>
    <mergeCell ref="AN186:AN188"/>
    <mergeCell ref="AO186:AO188"/>
    <mergeCell ref="AP186:AP188"/>
    <mergeCell ref="AQ186:AQ188"/>
    <mergeCell ref="AR186:AR188"/>
    <mergeCell ref="AS186:AS188"/>
    <mergeCell ref="AT186:AT188"/>
    <mergeCell ref="AU186:AU188"/>
    <mergeCell ref="AV186:AV188"/>
    <mergeCell ref="AW186:AW188"/>
    <mergeCell ref="AX186:AX188"/>
    <mergeCell ref="AY186:AY188"/>
    <mergeCell ref="AZ186:AZ188"/>
    <mergeCell ref="BA186:BA188"/>
    <mergeCell ref="BB186:BB188"/>
    <mergeCell ref="BC186:BC188"/>
    <mergeCell ref="ED183:ED185"/>
    <mergeCell ref="B186:B188"/>
    <mergeCell ref="C186:C188"/>
    <mergeCell ref="D186:D188"/>
    <mergeCell ref="E186:E188"/>
    <mergeCell ref="F186:F188"/>
    <mergeCell ref="G186:G188"/>
    <mergeCell ref="H186:H188"/>
    <mergeCell ref="I186:I188"/>
    <mergeCell ref="J186:J188"/>
    <mergeCell ref="K186:K188"/>
    <mergeCell ref="L186:L188"/>
    <mergeCell ref="M186:M188"/>
    <mergeCell ref="N186:N188"/>
    <mergeCell ref="O186:O188"/>
    <mergeCell ref="P186:P188"/>
    <mergeCell ref="Q186:Q188"/>
    <mergeCell ref="R186:R188"/>
    <mergeCell ref="S186:S188"/>
    <mergeCell ref="T186:T188"/>
    <mergeCell ref="U186:U188"/>
    <mergeCell ref="V186:V188"/>
    <mergeCell ref="W186:W188"/>
    <mergeCell ref="AD186:AD188"/>
    <mergeCell ref="AE186:AE188"/>
    <mergeCell ref="AF186:AF188"/>
    <mergeCell ref="AG186:AG188"/>
    <mergeCell ref="AH186:AH188"/>
    <mergeCell ref="AI186:AI188"/>
    <mergeCell ref="AJ186:AJ188"/>
    <mergeCell ref="AK186:AK188"/>
    <mergeCell ref="AL186:AL188"/>
    <mergeCell ref="DM183:DM185"/>
    <mergeCell ref="DN183:DN185"/>
    <mergeCell ref="DO183:DO185"/>
    <mergeCell ref="DP183:DP185"/>
    <mergeCell ref="DQ183:DQ185"/>
    <mergeCell ref="DR183:DR185"/>
    <mergeCell ref="DS183:DS185"/>
    <mergeCell ref="DT183:DT185"/>
    <mergeCell ref="DU183:DU185"/>
    <mergeCell ref="DV183:DV185"/>
    <mergeCell ref="DW183:DW185"/>
    <mergeCell ref="DX183:DX185"/>
    <mergeCell ref="DY183:DY185"/>
    <mergeCell ref="DZ183:DZ185"/>
    <mergeCell ref="EA183:EA185"/>
    <mergeCell ref="EB183:EB185"/>
    <mergeCell ref="EC183:EC185"/>
    <mergeCell ref="CV183:CV185"/>
    <mergeCell ref="CW183:CW185"/>
    <mergeCell ref="CX183:CX185"/>
    <mergeCell ref="CY183:CY185"/>
    <mergeCell ref="CZ183:CZ185"/>
    <mergeCell ref="DA183:DA185"/>
    <mergeCell ref="DB183:DB185"/>
    <mergeCell ref="DC183:DC185"/>
    <mergeCell ref="DD183:DD185"/>
    <mergeCell ref="DE183:DE185"/>
    <mergeCell ref="DF183:DF185"/>
    <mergeCell ref="DG183:DG185"/>
    <mergeCell ref="DH183:DH185"/>
    <mergeCell ref="DI183:DI185"/>
    <mergeCell ref="DJ183:DJ185"/>
    <mergeCell ref="DK183:DK185"/>
    <mergeCell ref="DL183:DL185"/>
    <mergeCell ref="CE183:CE185"/>
    <mergeCell ref="CF183:CF185"/>
    <mergeCell ref="CG183:CG185"/>
    <mergeCell ref="CH183:CH185"/>
    <mergeCell ref="CI183:CI185"/>
    <mergeCell ref="CJ183:CJ185"/>
    <mergeCell ref="CK183:CK185"/>
    <mergeCell ref="CL183:CL185"/>
    <mergeCell ref="CM183:CM185"/>
    <mergeCell ref="CN183:CN185"/>
    <mergeCell ref="CO183:CO185"/>
    <mergeCell ref="CP183:CP185"/>
    <mergeCell ref="CQ183:CQ185"/>
    <mergeCell ref="CR183:CR185"/>
    <mergeCell ref="CS183:CS185"/>
    <mergeCell ref="CT183:CT185"/>
    <mergeCell ref="CU183:CU185"/>
    <mergeCell ref="BN183:BN185"/>
    <mergeCell ref="BO183:BO185"/>
    <mergeCell ref="BP183:BP185"/>
    <mergeCell ref="BQ183:BQ185"/>
    <mergeCell ref="BR183:BR185"/>
    <mergeCell ref="BS183:BS185"/>
    <mergeCell ref="BT183:BT185"/>
    <mergeCell ref="BU183:BU185"/>
    <mergeCell ref="BV183:BV185"/>
    <mergeCell ref="BW183:BW185"/>
    <mergeCell ref="BX183:BX185"/>
    <mergeCell ref="BY183:BY185"/>
    <mergeCell ref="BZ183:BZ185"/>
    <mergeCell ref="CA183:CA185"/>
    <mergeCell ref="CB183:CB185"/>
    <mergeCell ref="CC183:CC185"/>
    <mergeCell ref="CD183:CD185"/>
    <mergeCell ref="AW183:AW185"/>
    <mergeCell ref="AX183:AX185"/>
    <mergeCell ref="AY183:AY185"/>
    <mergeCell ref="AZ183:AZ185"/>
    <mergeCell ref="BA183:BA185"/>
    <mergeCell ref="BB183:BB185"/>
    <mergeCell ref="BC183:BC185"/>
    <mergeCell ref="BD183:BD185"/>
    <mergeCell ref="BE183:BE185"/>
    <mergeCell ref="BF183:BF185"/>
    <mergeCell ref="BG183:BG185"/>
    <mergeCell ref="BH183:BH185"/>
    <mergeCell ref="BI183:BI185"/>
    <mergeCell ref="BJ183:BJ185"/>
    <mergeCell ref="BK183:BK185"/>
    <mergeCell ref="BL183:BL185"/>
    <mergeCell ref="BM183:BM185"/>
    <mergeCell ref="AF183:AF185"/>
    <mergeCell ref="AG183:AG185"/>
    <mergeCell ref="AH183:AH185"/>
    <mergeCell ref="AI183:AI185"/>
    <mergeCell ref="AJ183:AJ185"/>
    <mergeCell ref="AK183:AK185"/>
    <mergeCell ref="AL183:AL185"/>
    <mergeCell ref="AM183:AM185"/>
    <mergeCell ref="AN183:AN185"/>
    <mergeCell ref="AO183:AO185"/>
    <mergeCell ref="AP183:AP185"/>
    <mergeCell ref="AQ183:AQ185"/>
    <mergeCell ref="AR183:AR185"/>
    <mergeCell ref="AS183:AS185"/>
    <mergeCell ref="AT183:AT185"/>
    <mergeCell ref="AU183:AU185"/>
    <mergeCell ref="AV183:AV185"/>
    <mergeCell ref="DW180:DW182"/>
    <mergeCell ref="DX180:DX182"/>
    <mergeCell ref="DY180:DY182"/>
    <mergeCell ref="DZ180:DZ182"/>
    <mergeCell ref="EA180:EA182"/>
    <mergeCell ref="EB180:EB182"/>
    <mergeCell ref="EC180:EC182"/>
    <mergeCell ref="ED180:ED182"/>
    <mergeCell ref="B183:B185"/>
    <mergeCell ref="C183:C185"/>
    <mergeCell ref="D183:D185"/>
    <mergeCell ref="E183:E185"/>
    <mergeCell ref="F183:F185"/>
    <mergeCell ref="G183:G185"/>
    <mergeCell ref="H183:H185"/>
    <mergeCell ref="I183:I185"/>
    <mergeCell ref="J183:J185"/>
    <mergeCell ref="K183:K185"/>
    <mergeCell ref="L183:L185"/>
    <mergeCell ref="M183:M185"/>
    <mergeCell ref="N183:N185"/>
    <mergeCell ref="O183:O185"/>
    <mergeCell ref="P183:P185"/>
    <mergeCell ref="Q183:Q185"/>
    <mergeCell ref="R183:R185"/>
    <mergeCell ref="S183:S185"/>
    <mergeCell ref="T183:T185"/>
    <mergeCell ref="U183:U185"/>
    <mergeCell ref="V183:V185"/>
    <mergeCell ref="W183:W185"/>
    <mergeCell ref="AD183:AD185"/>
    <mergeCell ref="AE183:AE185"/>
    <mergeCell ref="DF180:DF182"/>
    <mergeCell ref="DG180:DG182"/>
    <mergeCell ref="DH180:DH182"/>
    <mergeCell ref="DI180:DI182"/>
    <mergeCell ref="DJ180:DJ182"/>
    <mergeCell ref="DK180:DK182"/>
    <mergeCell ref="DL180:DL182"/>
    <mergeCell ref="DM180:DM182"/>
    <mergeCell ref="DN180:DN182"/>
    <mergeCell ref="DO180:DO182"/>
    <mergeCell ref="DP180:DP182"/>
    <mergeCell ref="DQ180:DQ182"/>
    <mergeCell ref="DR180:DR182"/>
    <mergeCell ref="DS180:DS182"/>
    <mergeCell ref="DT180:DT182"/>
    <mergeCell ref="DU180:DU182"/>
    <mergeCell ref="DV180:DV182"/>
    <mergeCell ref="CO180:CO182"/>
    <mergeCell ref="CP180:CP182"/>
    <mergeCell ref="CQ180:CQ182"/>
    <mergeCell ref="CR180:CR182"/>
    <mergeCell ref="CS180:CS182"/>
    <mergeCell ref="CT180:CT182"/>
    <mergeCell ref="CU180:CU182"/>
    <mergeCell ref="CV180:CV182"/>
    <mergeCell ref="CW180:CW182"/>
    <mergeCell ref="CX180:CX182"/>
    <mergeCell ref="CY180:CY182"/>
    <mergeCell ref="CZ180:CZ182"/>
    <mergeCell ref="DA180:DA182"/>
    <mergeCell ref="DB180:DB182"/>
    <mergeCell ref="DC180:DC182"/>
    <mergeCell ref="DD180:DD182"/>
    <mergeCell ref="DE180:DE182"/>
    <mergeCell ref="BX180:BX182"/>
    <mergeCell ref="BY180:BY182"/>
    <mergeCell ref="BZ180:BZ182"/>
    <mergeCell ref="CA180:CA182"/>
    <mergeCell ref="CB180:CB182"/>
    <mergeCell ref="CC180:CC182"/>
    <mergeCell ref="CD180:CD182"/>
    <mergeCell ref="CE180:CE182"/>
    <mergeCell ref="CF180:CF182"/>
    <mergeCell ref="CG180:CG182"/>
    <mergeCell ref="CH180:CH182"/>
    <mergeCell ref="CI180:CI182"/>
    <mergeCell ref="CJ180:CJ182"/>
    <mergeCell ref="CK180:CK182"/>
    <mergeCell ref="CL180:CL182"/>
    <mergeCell ref="CM180:CM182"/>
    <mergeCell ref="CN180:CN182"/>
    <mergeCell ref="BG180:BG182"/>
    <mergeCell ref="BH180:BH182"/>
    <mergeCell ref="BI180:BI182"/>
    <mergeCell ref="BJ180:BJ182"/>
    <mergeCell ref="BK180:BK182"/>
    <mergeCell ref="BL180:BL182"/>
    <mergeCell ref="BM180:BM182"/>
    <mergeCell ref="BN180:BN182"/>
    <mergeCell ref="BO180:BO182"/>
    <mergeCell ref="BP180:BP182"/>
    <mergeCell ref="BQ180:BQ182"/>
    <mergeCell ref="BR180:BR182"/>
    <mergeCell ref="BS180:BS182"/>
    <mergeCell ref="BT180:BT182"/>
    <mergeCell ref="BU180:BU182"/>
    <mergeCell ref="BV180:BV182"/>
    <mergeCell ref="BW180:BW182"/>
    <mergeCell ref="AP180:AP182"/>
    <mergeCell ref="AQ180:AQ182"/>
    <mergeCell ref="AR180:AR182"/>
    <mergeCell ref="AS180:AS182"/>
    <mergeCell ref="AT180:AT182"/>
    <mergeCell ref="AU180:AU182"/>
    <mergeCell ref="AV180:AV182"/>
    <mergeCell ref="AW180:AW182"/>
    <mergeCell ref="AX180:AX182"/>
    <mergeCell ref="AY180:AY182"/>
    <mergeCell ref="AZ180:AZ182"/>
    <mergeCell ref="BA180:BA182"/>
    <mergeCell ref="BB180:BB182"/>
    <mergeCell ref="BC180:BC182"/>
    <mergeCell ref="BD180:BD182"/>
    <mergeCell ref="BE180:BE182"/>
    <mergeCell ref="BF180:BF182"/>
    <mergeCell ref="S180:S182"/>
    <mergeCell ref="T180:T182"/>
    <mergeCell ref="U180:U182"/>
    <mergeCell ref="V180:V182"/>
    <mergeCell ref="W180:W182"/>
    <mergeCell ref="AD180:AD182"/>
    <mergeCell ref="AE180:AE182"/>
    <mergeCell ref="AF180:AF182"/>
    <mergeCell ref="AG180:AG182"/>
    <mergeCell ref="AH180:AH182"/>
    <mergeCell ref="AI180:AI182"/>
    <mergeCell ref="AJ180:AJ182"/>
    <mergeCell ref="AK180:AK182"/>
    <mergeCell ref="AL180:AL182"/>
    <mergeCell ref="AM180:AM182"/>
    <mergeCell ref="AN180:AN182"/>
    <mergeCell ref="AO180:AO182"/>
    <mergeCell ref="B180:B182"/>
    <mergeCell ref="C180:C182"/>
    <mergeCell ref="D180:D182"/>
    <mergeCell ref="E180:E182"/>
    <mergeCell ref="F180:F182"/>
    <mergeCell ref="G180:G182"/>
    <mergeCell ref="H180:H182"/>
    <mergeCell ref="I180:I182"/>
    <mergeCell ref="J180:J182"/>
    <mergeCell ref="K180:K182"/>
    <mergeCell ref="L180:L182"/>
    <mergeCell ref="M180:M182"/>
    <mergeCell ref="N180:N182"/>
    <mergeCell ref="O180:O182"/>
    <mergeCell ref="P180:P182"/>
    <mergeCell ref="Q180:Q182"/>
    <mergeCell ref="R180:R182"/>
    <mergeCell ref="DN177:DN179"/>
    <mergeCell ref="DO177:DO179"/>
    <mergeCell ref="DP177:DP179"/>
    <mergeCell ref="DQ177:DQ179"/>
    <mergeCell ref="DR177:DR179"/>
    <mergeCell ref="DS177:DS179"/>
    <mergeCell ref="DT177:DT179"/>
    <mergeCell ref="DU177:DU179"/>
    <mergeCell ref="DV177:DV179"/>
    <mergeCell ref="DW177:DW179"/>
    <mergeCell ref="DX177:DX179"/>
    <mergeCell ref="DY177:DY179"/>
    <mergeCell ref="DZ177:DZ179"/>
    <mergeCell ref="EA177:EA179"/>
    <mergeCell ref="EB177:EB179"/>
    <mergeCell ref="EC177:EC179"/>
    <mergeCell ref="ED177:ED179"/>
    <mergeCell ref="CW177:CW179"/>
    <mergeCell ref="CX177:CX179"/>
    <mergeCell ref="CY177:CY179"/>
    <mergeCell ref="CZ177:CZ179"/>
    <mergeCell ref="DA177:DA179"/>
    <mergeCell ref="DB177:DB179"/>
    <mergeCell ref="DC177:DC179"/>
    <mergeCell ref="DD177:DD179"/>
    <mergeCell ref="DE177:DE179"/>
    <mergeCell ref="DF177:DF179"/>
    <mergeCell ref="DG177:DG179"/>
    <mergeCell ref="DH177:DH179"/>
    <mergeCell ref="DI177:DI179"/>
    <mergeCell ref="DJ177:DJ179"/>
    <mergeCell ref="DK177:DK179"/>
    <mergeCell ref="DL177:DL179"/>
    <mergeCell ref="DM177:DM179"/>
    <mergeCell ref="CF177:CF179"/>
    <mergeCell ref="CG177:CG179"/>
    <mergeCell ref="CH177:CH179"/>
    <mergeCell ref="CI177:CI179"/>
    <mergeCell ref="CJ177:CJ179"/>
    <mergeCell ref="CK177:CK179"/>
    <mergeCell ref="CL177:CL179"/>
    <mergeCell ref="CM177:CM179"/>
    <mergeCell ref="CN177:CN179"/>
    <mergeCell ref="CO177:CO179"/>
    <mergeCell ref="CP177:CP179"/>
    <mergeCell ref="CQ177:CQ179"/>
    <mergeCell ref="CR177:CR179"/>
    <mergeCell ref="CS177:CS179"/>
    <mergeCell ref="CT177:CT179"/>
    <mergeCell ref="CU177:CU179"/>
    <mergeCell ref="CV177:CV179"/>
    <mergeCell ref="BO177:BO179"/>
    <mergeCell ref="BP177:BP179"/>
    <mergeCell ref="BQ177:BQ179"/>
    <mergeCell ref="BR177:BR179"/>
    <mergeCell ref="BS177:BS179"/>
    <mergeCell ref="BT177:BT179"/>
    <mergeCell ref="BU177:BU179"/>
    <mergeCell ref="BV177:BV179"/>
    <mergeCell ref="BW177:BW179"/>
    <mergeCell ref="BX177:BX179"/>
    <mergeCell ref="BY177:BY179"/>
    <mergeCell ref="BZ177:BZ179"/>
    <mergeCell ref="CA177:CA179"/>
    <mergeCell ref="CB177:CB179"/>
    <mergeCell ref="CC177:CC179"/>
    <mergeCell ref="CD177:CD179"/>
    <mergeCell ref="CE177:CE179"/>
    <mergeCell ref="AX177:AX179"/>
    <mergeCell ref="AY177:AY179"/>
    <mergeCell ref="AZ177:AZ179"/>
    <mergeCell ref="BA177:BA179"/>
    <mergeCell ref="BB177:BB179"/>
    <mergeCell ref="BC177:BC179"/>
    <mergeCell ref="BD177:BD179"/>
    <mergeCell ref="BE177:BE179"/>
    <mergeCell ref="BF177:BF179"/>
    <mergeCell ref="BG177:BG179"/>
    <mergeCell ref="BH177:BH179"/>
    <mergeCell ref="BI177:BI179"/>
    <mergeCell ref="BJ177:BJ179"/>
    <mergeCell ref="BK177:BK179"/>
    <mergeCell ref="BL177:BL179"/>
    <mergeCell ref="BM177:BM179"/>
    <mergeCell ref="BN177:BN179"/>
    <mergeCell ref="AG177:AG179"/>
    <mergeCell ref="AH177:AH179"/>
    <mergeCell ref="AI177:AI179"/>
    <mergeCell ref="AJ177:AJ179"/>
    <mergeCell ref="AK177:AK179"/>
    <mergeCell ref="AL177:AL179"/>
    <mergeCell ref="AM177:AM179"/>
    <mergeCell ref="AN177:AN179"/>
    <mergeCell ref="AO177:AO179"/>
    <mergeCell ref="AP177:AP179"/>
    <mergeCell ref="AQ177:AQ179"/>
    <mergeCell ref="AR177:AR179"/>
    <mergeCell ref="AS177:AS179"/>
    <mergeCell ref="AT177:AT179"/>
    <mergeCell ref="AU177:AU179"/>
    <mergeCell ref="AV177:AV179"/>
    <mergeCell ref="AW177:AW179"/>
    <mergeCell ref="DX174:DX176"/>
    <mergeCell ref="DY174:DY176"/>
    <mergeCell ref="DZ174:DZ176"/>
    <mergeCell ref="EA174:EA176"/>
    <mergeCell ref="EB174:EB176"/>
    <mergeCell ref="EC174:EC176"/>
    <mergeCell ref="ED174:ED176"/>
    <mergeCell ref="B177:B179"/>
    <mergeCell ref="C177:C179"/>
    <mergeCell ref="D177:D179"/>
    <mergeCell ref="E177:E179"/>
    <mergeCell ref="F177:F179"/>
    <mergeCell ref="G177:G179"/>
    <mergeCell ref="H177:H179"/>
    <mergeCell ref="I177:I179"/>
    <mergeCell ref="J177:J179"/>
    <mergeCell ref="K177:K179"/>
    <mergeCell ref="L177:L179"/>
    <mergeCell ref="M177:M179"/>
    <mergeCell ref="N177:N179"/>
    <mergeCell ref="O177:O179"/>
    <mergeCell ref="P177:P179"/>
    <mergeCell ref="Q177:Q179"/>
    <mergeCell ref="R177:R179"/>
    <mergeCell ref="S177:S179"/>
    <mergeCell ref="T177:T179"/>
    <mergeCell ref="U177:U179"/>
    <mergeCell ref="V177:V179"/>
    <mergeCell ref="W177:W179"/>
    <mergeCell ref="AD177:AD179"/>
    <mergeCell ref="AE177:AE179"/>
    <mergeCell ref="AF177:AF179"/>
    <mergeCell ref="DG174:DG176"/>
    <mergeCell ref="DH174:DH176"/>
    <mergeCell ref="DI174:DI176"/>
    <mergeCell ref="DJ174:DJ176"/>
    <mergeCell ref="DK174:DK176"/>
    <mergeCell ref="DL174:DL176"/>
    <mergeCell ref="DM174:DM176"/>
    <mergeCell ref="DN174:DN176"/>
    <mergeCell ref="DO174:DO176"/>
    <mergeCell ref="DP174:DP176"/>
    <mergeCell ref="DQ174:DQ176"/>
    <mergeCell ref="DR174:DR176"/>
    <mergeCell ref="DS174:DS176"/>
    <mergeCell ref="DT174:DT176"/>
    <mergeCell ref="DU174:DU176"/>
    <mergeCell ref="DV174:DV176"/>
    <mergeCell ref="DW174:DW176"/>
    <mergeCell ref="CP174:CP176"/>
    <mergeCell ref="CQ174:CQ176"/>
    <mergeCell ref="CR174:CR176"/>
    <mergeCell ref="CS174:CS176"/>
    <mergeCell ref="CT174:CT176"/>
    <mergeCell ref="CU174:CU176"/>
    <mergeCell ref="CV174:CV176"/>
    <mergeCell ref="CW174:CW176"/>
    <mergeCell ref="CX174:CX176"/>
    <mergeCell ref="CY174:CY176"/>
    <mergeCell ref="CZ174:CZ176"/>
    <mergeCell ref="DA174:DA176"/>
    <mergeCell ref="DB174:DB176"/>
    <mergeCell ref="DC174:DC176"/>
    <mergeCell ref="DD174:DD176"/>
    <mergeCell ref="DE174:DE176"/>
    <mergeCell ref="DF174:DF176"/>
    <mergeCell ref="BY174:BY176"/>
    <mergeCell ref="BZ174:BZ176"/>
    <mergeCell ref="CA174:CA176"/>
    <mergeCell ref="CB174:CB176"/>
    <mergeCell ref="CC174:CC176"/>
    <mergeCell ref="CD174:CD176"/>
    <mergeCell ref="CE174:CE176"/>
    <mergeCell ref="CF174:CF176"/>
    <mergeCell ref="CG174:CG176"/>
    <mergeCell ref="CH174:CH176"/>
    <mergeCell ref="CI174:CI176"/>
    <mergeCell ref="CJ174:CJ176"/>
    <mergeCell ref="CK174:CK176"/>
    <mergeCell ref="CL174:CL176"/>
    <mergeCell ref="CM174:CM176"/>
    <mergeCell ref="CN174:CN176"/>
    <mergeCell ref="CO174:CO176"/>
    <mergeCell ref="BH174:BH176"/>
    <mergeCell ref="BI174:BI176"/>
    <mergeCell ref="BJ174:BJ176"/>
    <mergeCell ref="BK174:BK176"/>
    <mergeCell ref="BL174:BL176"/>
    <mergeCell ref="BM174:BM176"/>
    <mergeCell ref="BN174:BN176"/>
    <mergeCell ref="BO174:BO176"/>
    <mergeCell ref="BP174:BP176"/>
    <mergeCell ref="BQ174:BQ176"/>
    <mergeCell ref="BR174:BR176"/>
    <mergeCell ref="BS174:BS176"/>
    <mergeCell ref="BT174:BT176"/>
    <mergeCell ref="BU174:BU176"/>
    <mergeCell ref="BV174:BV176"/>
    <mergeCell ref="BW174:BW176"/>
    <mergeCell ref="BX174:BX176"/>
    <mergeCell ref="AQ174:AQ176"/>
    <mergeCell ref="AR174:AR176"/>
    <mergeCell ref="AS174:AS176"/>
    <mergeCell ref="AT174:AT176"/>
    <mergeCell ref="AU174:AU176"/>
    <mergeCell ref="AV174:AV176"/>
    <mergeCell ref="AW174:AW176"/>
    <mergeCell ref="AX174:AX176"/>
    <mergeCell ref="AY174:AY176"/>
    <mergeCell ref="AZ174:AZ176"/>
    <mergeCell ref="BA174:BA176"/>
    <mergeCell ref="BB174:BB176"/>
    <mergeCell ref="BC174:BC176"/>
    <mergeCell ref="BD174:BD176"/>
    <mergeCell ref="BE174:BE176"/>
    <mergeCell ref="BF174:BF176"/>
    <mergeCell ref="BG174:BG176"/>
    <mergeCell ref="T174:T176"/>
    <mergeCell ref="U174:U176"/>
    <mergeCell ref="V174:V176"/>
    <mergeCell ref="W174:W176"/>
    <mergeCell ref="AD174:AD176"/>
    <mergeCell ref="AE174:AE176"/>
    <mergeCell ref="AF174:AF176"/>
    <mergeCell ref="AG174:AG176"/>
    <mergeCell ref="AH174:AH176"/>
    <mergeCell ref="AI174:AI176"/>
    <mergeCell ref="AJ174:AJ176"/>
    <mergeCell ref="AK174:AK176"/>
    <mergeCell ref="AL174:AL176"/>
    <mergeCell ref="AM174:AM176"/>
    <mergeCell ref="AN174:AN176"/>
    <mergeCell ref="AO174:AO176"/>
    <mergeCell ref="AP174:AP176"/>
    <mergeCell ref="DQ171:DQ173"/>
    <mergeCell ref="DR171:DR173"/>
    <mergeCell ref="DS171:DS173"/>
    <mergeCell ref="DT171:DT173"/>
    <mergeCell ref="DU171:DU173"/>
    <mergeCell ref="DV171:DV173"/>
    <mergeCell ref="DW171:DW173"/>
    <mergeCell ref="DX171:DX173"/>
    <mergeCell ref="DY171:DY173"/>
    <mergeCell ref="DZ171:DZ173"/>
    <mergeCell ref="EA171:EA173"/>
    <mergeCell ref="EB171:EB173"/>
    <mergeCell ref="EC171:EC173"/>
    <mergeCell ref="ED171:ED173"/>
    <mergeCell ref="B174:B176"/>
    <mergeCell ref="C174:C176"/>
    <mergeCell ref="D174:D176"/>
    <mergeCell ref="E174:E176"/>
    <mergeCell ref="F174:F176"/>
    <mergeCell ref="G174:G176"/>
    <mergeCell ref="H174:H176"/>
    <mergeCell ref="I174:I176"/>
    <mergeCell ref="J174:J176"/>
    <mergeCell ref="K174:K176"/>
    <mergeCell ref="L174:L176"/>
    <mergeCell ref="M174:M176"/>
    <mergeCell ref="N174:N176"/>
    <mergeCell ref="O174:O176"/>
    <mergeCell ref="P174:P176"/>
    <mergeCell ref="Q174:Q176"/>
    <mergeCell ref="R174:R176"/>
    <mergeCell ref="S174:S176"/>
    <mergeCell ref="CZ171:CZ173"/>
    <mergeCell ref="DA171:DA173"/>
    <mergeCell ref="DB171:DB173"/>
    <mergeCell ref="DC171:DC173"/>
    <mergeCell ref="DD171:DD173"/>
    <mergeCell ref="DE171:DE173"/>
    <mergeCell ref="DF171:DF173"/>
    <mergeCell ref="DG171:DG173"/>
    <mergeCell ref="DH171:DH173"/>
    <mergeCell ref="DI171:DI173"/>
    <mergeCell ref="DJ171:DJ173"/>
    <mergeCell ref="DK171:DK173"/>
    <mergeCell ref="DL171:DL173"/>
    <mergeCell ref="DM171:DM173"/>
    <mergeCell ref="DN171:DN173"/>
    <mergeCell ref="DO171:DO173"/>
    <mergeCell ref="DP171:DP173"/>
    <mergeCell ref="CI171:CI173"/>
    <mergeCell ref="CJ171:CJ173"/>
    <mergeCell ref="CK171:CK173"/>
    <mergeCell ref="CL171:CL173"/>
    <mergeCell ref="CM171:CM173"/>
    <mergeCell ref="CN171:CN173"/>
    <mergeCell ref="CO171:CO173"/>
    <mergeCell ref="CP171:CP173"/>
    <mergeCell ref="CQ171:CQ173"/>
    <mergeCell ref="CR171:CR173"/>
    <mergeCell ref="CS171:CS173"/>
    <mergeCell ref="CT171:CT173"/>
    <mergeCell ref="CU171:CU173"/>
    <mergeCell ref="CV171:CV173"/>
    <mergeCell ref="CW171:CW173"/>
    <mergeCell ref="CX171:CX173"/>
    <mergeCell ref="CY171:CY173"/>
    <mergeCell ref="BR171:BR173"/>
    <mergeCell ref="BS171:BS173"/>
    <mergeCell ref="BT171:BT173"/>
    <mergeCell ref="BU171:BU173"/>
    <mergeCell ref="BV171:BV173"/>
    <mergeCell ref="BW171:BW173"/>
    <mergeCell ref="BX171:BX173"/>
    <mergeCell ref="BY171:BY173"/>
    <mergeCell ref="BZ171:BZ173"/>
    <mergeCell ref="CA171:CA173"/>
    <mergeCell ref="CB171:CB173"/>
    <mergeCell ref="CC171:CC173"/>
    <mergeCell ref="CD171:CD173"/>
    <mergeCell ref="CE171:CE173"/>
    <mergeCell ref="CF171:CF173"/>
    <mergeCell ref="CG171:CG173"/>
    <mergeCell ref="CH171:CH173"/>
    <mergeCell ref="BA171:BA173"/>
    <mergeCell ref="BB171:BB173"/>
    <mergeCell ref="BC171:BC173"/>
    <mergeCell ref="BD171:BD173"/>
    <mergeCell ref="BE171:BE173"/>
    <mergeCell ref="BF171:BF173"/>
    <mergeCell ref="BG171:BG173"/>
    <mergeCell ref="BH171:BH173"/>
    <mergeCell ref="BI171:BI173"/>
    <mergeCell ref="BJ171:BJ173"/>
    <mergeCell ref="BK171:BK173"/>
    <mergeCell ref="BL171:BL173"/>
    <mergeCell ref="BM171:BM173"/>
    <mergeCell ref="BN171:BN173"/>
    <mergeCell ref="BO171:BO173"/>
    <mergeCell ref="BP171:BP173"/>
    <mergeCell ref="BQ171:BQ173"/>
    <mergeCell ref="AJ171:AJ173"/>
    <mergeCell ref="AK171:AK173"/>
    <mergeCell ref="AL171:AL173"/>
    <mergeCell ref="AM171:AM173"/>
    <mergeCell ref="AN171:AN173"/>
    <mergeCell ref="AO171:AO173"/>
    <mergeCell ref="AP171:AP173"/>
    <mergeCell ref="AQ171:AQ173"/>
    <mergeCell ref="AR171:AR173"/>
    <mergeCell ref="AS171:AS173"/>
    <mergeCell ref="AT171:AT173"/>
    <mergeCell ref="AU171:AU173"/>
    <mergeCell ref="AV171:AV173"/>
    <mergeCell ref="AW171:AW173"/>
    <mergeCell ref="AX171:AX173"/>
    <mergeCell ref="AY171:AY173"/>
    <mergeCell ref="AZ171:AZ173"/>
    <mergeCell ref="EA168:EA170"/>
    <mergeCell ref="EB168:EB170"/>
    <mergeCell ref="EC168:EC170"/>
    <mergeCell ref="ED168:ED170"/>
    <mergeCell ref="B171:B173"/>
    <mergeCell ref="C171:C173"/>
    <mergeCell ref="D171:D173"/>
    <mergeCell ref="E171:E173"/>
    <mergeCell ref="F171:F173"/>
    <mergeCell ref="G171:G173"/>
    <mergeCell ref="H171:H173"/>
    <mergeCell ref="I171:I173"/>
    <mergeCell ref="J171:J173"/>
    <mergeCell ref="K171:K173"/>
    <mergeCell ref="L171:L173"/>
    <mergeCell ref="M171:M173"/>
    <mergeCell ref="N171:N173"/>
    <mergeCell ref="O171:O173"/>
    <mergeCell ref="P171:P173"/>
    <mergeCell ref="Q171:Q173"/>
    <mergeCell ref="R171:R173"/>
    <mergeCell ref="S171:S173"/>
    <mergeCell ref="T171:T173"/>
    <mergeCell ref="U171:U173"/>
    <mergeCell ref="V171:V173"/>
    <mergeCell ref="W171:W173"/>
    <mergeCell ref="AD171:AD173"/>
    <mergeCell ref="AE171:AE173"/>
    <mergeCell ref="AF171:AF173"/>
    <mergeCell ref="AG171:AG173"/>
    <mergeCell ref="AH171:AH173"/>
    <mergeCell ref="AI171:AI173"/>
    <mergeCell ref="DJ168:DJ170"/>
    <mergeCell ref="DK168:DK170"/>
    <mergeCell ref="DL168:DL170"/>
    <mergeCell ref="DM168:DM170"/>
    <mergeCell ref="DN168:DN170"/>
    <mergeCell ref="DO168:DO170"/>
    <mergeCell ref="DP168:DP170"/>
    <mergeCell ref="DQ168:DQ170"/>
    <mergeCell ref="DR168:DR170"/>
    <mergeCell ref="DS168:DS170"/>
    <mergeCell ref="DT168:DT170"/>
    <mergeCell ref="DU168:DU170"/>
    <mergeCell ref="DV168:DV170"/>
    <mergeCell ref="DW168:DW170"/>
    <mergeCell ref="DX168:DX170"/>
    <mergeCell ref="DY168:DY170"/>
    <mergeCell ref="DZ168:DZ170"/>
    <mergeCell ref="CS168:CS170"/>
    <mergeCell ref="CT168:CT170"/>
    <mergeCell ref="CU168:CU170"/>
    <mergeCell ref="CV168:CV170"/>
    <mergeCell ref="CW168:CW170"/>
    <mergeCell ref="CX168:CX170"/>
    <mergeCell ref="CY168:CY170"/>
    <mergeCell ref="CZ168:CZ170"/>
    <mergeCell ref="DA168:DA170"/>
    <mergeCell ref="DB168:DB170"/>
    <mergeCell ref="DC168:DC170"/>
    <mergeCell ref="DD168:DD170"/>
    <mergeCell ref="DE168:DE170"/>
    <mergeCell ref="DF168:DF170"/>
    <mergeCell ref="DG168:DG170"/>
    <mergeCell ref="DH168:DH170"/>
    <mergeCell ref="DI168:DI170"/>
    <mergeCell ref="CB168:CB170"/>
    <mergeCell ref="CC168:CC170"/>
    <mergeCell ref="CD168:CD170"/>
    <mergeCell ref="CE168:CE170"/>
    <mergeCell ref="CF168:CF170"/>
    <mergeCell ref="CG168:CG170"/>
    <mergeCell ref="CH168:CH170"/>
    <mergeCell ref="CI168:CI170"/>
    <mergeCell ref="CJ168:CJ170"/>
    <mergeCell ref="CK168:CK170"/>
    <mergeCell ref="CL168:CL170"/>
    <mergeCell ref="CM168:CM170"/>
    <mergeCell ref="CN168:CN170"/>
    <mergeCell ref="CO168:CO170"/>
    <mergeCell ref="CP168:CP170"/>
    <mergeCell ref="CQ168:CQ170"/>
    <mergeCell ref="CR168:CR170"/>
    <mergeCell ref="BK168:BK170"/>
    <mergeCell ref="BL168:BL170"/>
    <mergeCell ref="BM168:BM170"/>
    <mergeCell ref="BN168:BN170"/>
    <mergeCell ref="BO168:BO170"/>
    <mergeCell ref="BP168:BP170"/>
    <mergeCell ref="BQ168:BQ170"/>
    <mergeCell ref="BR168:BR170"/>
    <mergeCell ref="BS168:BS170"/>
    <mergeCell ref="BT168:BT170"/>
    <mergeCell ref="BU168:BU170"/>
    <mergeCell ref="BV168:BV170"/>
    <mergeCell ref="BW168:BW170"/>
    <mergeCell ref="BX168:BX170"/>
    <mergeCell ref="BY168:BY170"/>
    <mergeCell ref="BZ168:BZ170"/>
    <mergeCell ref="CA168:CA170"/>
    <mergeCell ref="AT168:AT170"/>
    <mergeCell ref="AU168:AU170"/>
    <mergeCell ref="AV168:AV170"/>
    <mergeCell ref="AW168:AW170"/>
    <mergeCell ref="AX168:AX170"/>
    <mergeCell ref="AY168:AY170"/>
    <mergeCell ref="AZ168:AZ170"/>
    <mergeCell ref="BA168:BA170"/>
    <mergeCell ref="BB168:BB170"/>
    <mergeCell ref="BC168:BC170"/>
    <mergeCell ref="BD168:BD170"/>
    <mergeCell ref="BE168:BE170"/>
    <mergeCell ref="BF168:BF170"/>
    <mergeCell ref="BG168:BG170"/>
    <mergeCell ref="BH168:BH170"/>
    <mergeCell ref="BI168:BI170"/>
    <mergeCell ref="BJ168:BJ170"/>
    <mergeCell ref="W168:W170"/>
    <mergeCell ref="AD168:AD170"/>
    <mergeCell ref="AE168:AE170"/>
    <mergeCell ref="AF168:AF170"/>
    <mergeCell ref="AG168:AG170"/>
    <mergeCell ref="AH168:AH170"/>
    <mergeCell ref="AI168:AI170"/>
    <mergeCell ref="AJ168:AJ170"/>
    <mergeCell ref="AK168:AK170"/>
    <mergeCell ref="AL168:AL170"/>
    <mergeCell ref="AM168:AM170"/>
    <mergeCell ref="AN168:AN170"/>
    <mergeCell ref="AO168:AO170"/>
    <mergeCell ref="AP168:AP170"/>
    <mergeCell ref="AQ168:AQ170"/>
    <mergeCell ref="AR168:AR170"/>
    <mergeCell ref="AS168:AS170"/>
    <mergeCell ref="DT165:DT167"/>
    <mergeCell ref="DU165:DU167"/>
    <mergeCell ref="DV165:DV167"/>
    <mergeCell ref="DW165:DW167"/>
    <mergeCell ref="DX165:DX167"/>
    <mergeCell ref="DY165:DY167"/>
    <mergeCell ref="DZ165:DZ167"/>
    <mergeCell ref="EA165:EA167"/>
    <mergeCell ref="EB165:EB167"/>
    <mergeCell ref="EC165:EC167"/>
    <mergeCell ref="ED165:ED167"/>
    <mergeCell ref="B168:B170"/>
    <mergeCell ref="C168:C170"/>
    <mergeCell ref="D168:D170"/>
    <mergeCell ref="E168:E170"/>
    <mergeCell ref="F168:F170"/>
    <mergeCell ref="G168:G170"/>
    <mergeCell ref="H168:H170"/>
    <mergeCell ref="I168:I170"/>
    <mergeCell ref="J168:J170"/>
    <mergeCell ref="K168:K170"/>
    <mergeCell ref="L168:L170"/>
    <mergeCell ref="M168:M170"/>
    <mergeCell ref="N168:N170"/>
    <mergeCell ref="O168:O170"/>
    <mergeCell ref="P168:P170"/>
    <mergeCell ref="Q168:Q170"/>
    <mergeCell ref="R168:R170"/>
    <mergeCell ref="S168:S170"/>
    <mergeCell ref="T168:T170"/>
    <mergeCell ref="U168:U170"/>
    <mergeCell ref="V168:V170"/>
    <mergeCell ref="DC165:DC167"/>
    <mergeCell ref="DD165:DD167"/>
    <mergeCell ref="DE165:DE167"/>
    <mergeCell ref="DF165:DF167"/>
    <mergeCell ref="DG165:DG167"/>
    <mergeCell ref="DH165:DH167"/>
    <mergeCell ref="DI165:DI167"/>
    <mergeCell ref="DJ165:DJ167"/>
    <mergeCell ref="DK165:DK167"/>
    <mergeCell ref="DL165:DL167"/>
    <mergeCell ref="DM165:DM167"/>
    <mergeCell ref="DN165:DN167"/>
    <mergeCell ref="DO165:DO167"/>
    <mergeCell ref="DP165:DP167"/>
    <mergeCell ref="DQ165:DQ167"/>
    <mergeCell ref="DR165:DR167"/>
    <mergeCell ref="DS165:DS167"/>
    <mergeCell ref="CL165:CL167"/>
    <mergeCell ref="CM165:CM167"/>
    <mergeCell ref="CN165:CN167"/>
    <mergeCell ref="CO165:CO167"/>
    <mergeCell ref="CP165:CP167"/>
    <mergeCell ref="CQ165:CQ167"/>
    <mergeCell ref="CR165:CR167"/>
    <mergeCell ref="CS165:CS167"/>
    <mergeCell ref="CT165:CT167"/>
    <mergeCell ref="CU165:CU167"/>
    <mergeCell ref="CV165:CV167"/>
    <mergeCell ref="CW165:CW167"/>
    <mergeCell ref="CX165:CX167"/>
    <mergeCell ref="CY165:CY167"/>
    <mergeCell ref="CZ165:CZ167"/>
    <mergeCell ref="DA165:DA167"/>
    <mergeCell ref="DB165:DB167"/>
    <mergeCell ref="BU165:BU167"/>
    <mergeCell ref="BV165:BV167"/>
    <mergeCell ref="BW165:BW167"/>
    <mergeCell ref="BX165:BX167"/>
    <mergeCell ref="BY165:BY167"/>
    <mergeCell ref="BZ165:BZ167"/>
    <mergeCell ref="CA165:CA167"/>
    <mergeCell ref="CB165:CB167"/>
    <mergeCell ref="CC165:CC167"/>
    <mergeCell ref="CD165:CD167"/>
    <mergeCell ref="CE165:CE167"/>
    <mergeCell ref="CF165:CF167"/>
    <mergeCell ref="CG165:CG167"/>
    <mergeCell ref="CH165:CH167"/>
    <mergeCell ref="CI165:CI167"/>
    <mergeCell ref="CJ165:CJ167"/>
    <mergeCell ref="CK165:CK167"/>
    <mergeCell ref="BD165:BD167"/>
    <mergeCell ref="BE165:BE167"/>
    <mergeCell ref="BF165:BF167"/>
    <mergeCell ref="BG165:BG167"/>
    <mergeCell ref="BH165:BH167"/>
    <mergeCell ref="BI165:BI167"/>
    <mergeCell ref="BJ165:BJ167"/>
    <mergeCell ref="BK165:BK167"/>
    <mergeCell ref="BL165:BL167"/>
    <mergeCell ref="BM165:BM167"/>
    <mergeCell ref="BN165:BN167"/>
    <mergeCell ref="BO165:BO167"/>
    <mergeCell ref="BP165:BP167"/>
    <mergeCell ref="BQ165:BQ167"/>
    <mergeCell ref="BR165:BR167"/>
    <mergeCell ref="BS165:BS167"/>
    <mergeCell ref="BT165:BT167"/>
    <mergeCell ref="AM165:AM167"/>
    <mergeCell ref="AN165:AN167"/>
    <mergeCell ref="AO165:AO167"/>
    <mergeCell ref="AP165:AP167"/>
    <mergeCell ref="AQ165:AQ167"/>
    <mergeCell ref="AR165:AR167"/>
    <mergeCell ref="AS165:AS167"/>
    <mergeCell ref="AT165:AT167"/>
    <mergeCell ref="AU165:AU167"/>
    <mergeCell ref="AV165:AV167"/>
    <mergeCell ref="AW165:AW167"/>
    <mergeCell ref="AX165:AX167"/>
    <mergeCell ref="AY165:AY167"/>
    <mergeCell ref="AZ165:AZ167"/>
    <mergeCell ref="BA165:BA167"/>
    <mergeCell ref="BB165:BB167"/>
    <mergeCell ref="BC165:BC167"/>
    <mergeCell ref="ED162:ED164"/>
    <mergeCell ref="B165:B167"/>
    <mergeCell ref="C165:C167"/>
    <mergeCell ref="D165:D167"/>
    <mergeCell ref="E165:E167"/>
    <mergeCell ref="F165:F167"/>
    <mergeCell ref="G165:G167"/>
    <mergeCell ref="H165:H167"/>
    <mergeCell ref="I165:I167"/>
    <mergeCell ref="J165:J167"/>
    <mergeCell ref="K165:K167"/>
    <mergeCell ref="L165:L167"/>
    <mergeCell ref="M165:M167"/>
    <mergeCell ref="N165:N167"/>
    <mergeCell ref="O165:O167"/>
    <mergeCell ref="P165:P167"/>
    <mergeCell ref="Q165:Q167"/>
    <mergeCell ref="R165:R167"/>
    <mergeCell ref="S165:S167"/>
    <mergeCell ref="T165:T167"/>
    <mergeCell ref="U165:U167"/>
    <mergeCell ref="V165:V167"/>
    <mergeCell ref="W165:W167"/>
    <mergeCell ref="AD165:AD167"/>
    <mergeCell ref="AE165:AE167"/>
    <mergeCell ref="AF165:AF167"/>
    <mergeCell ref="AG165:AG167"/>
    <mergeCell ref="AH165:AH167"/>
    <mergeCell ref="AI165:AI167"/>
    <mergeCell ref="AJ165:AJ167"/>
    <mergeCell ref="AK165:AK167"/>
    <mergeCell ref="AL165:AL167"/>
    <mergeCell ref="DM162:DM164"/>
    <mergeCell ref="DN162:DN164"/>
    <mergeCell ref="DO162:DO164"/>
    <mergeCell ref="DP162:DP164"/>
    <mergeCell ref="DQ162:DQ164"/>
    <mergeCell ref="DR162:DR164"/>
    <mergeCell ref="DS162:DS164"/>
    <mergeCell ref="DT162:DT164"/>
    <mergeCell ref="DU162:DU164"/>
    <mergeCell ref="DV162:DV164"/>
    <mergeCell ref="DW162:DW164"/>
    <mergeCell ref="DX162:DX164"/>
    <mergeCell ref="DY162:DY164"/>
    <mergeCell ref="DZ162:DZ164"/>
    <mergeCell ref="EA162:EA164"/>
    <mergeCell ref="EB162:EB164"/>
    <mergeCell ref="EC162:EC164"/>
    <mergeCell ref="CV162:CV164"/>
    <mergeCell ref="CW162:CW164"/>
    <mergeCell ref="CX162:CX164"/>
    <mergeCell ref="CY162:CY164"/>
    <mergeCell ref="CZ162:CZ164"/>
    <mergeCell ref="DA162:DA164"/>
    <mergeCell ref="DB162:DB164"/>
    <mergeCell ref="DC162:DC164"/>
    <mergeCell ref="DD162:DD164"/>
    <mergeCell ref="DE162:DE164"/>
    <mergeCell ref="DF162:DF164"/>
    <mergeCell ref="DG162:DG164"/>
    <mergeCell ref="DH162:DH164"/>
    <mergeCell ref="DI162:DI164"/>
    <mergeCell ref="DJ162:DJ164"/>
    <mergeCell ref="DK162:DK164"/>
    <mergeCell ref="DL162:DL164"/>
    <mergeCell ref="CE162:CE164"/>
    <mergeCell ref="CF162:CF164"/>
    <mergeCell ref="CG162:CG164"/>
    <mergeCell ref="CH162:CH164"/>
    <mergeCell ref="CI162:CI164"/>
    <mergeCell ref="CJ162:CJ164"/>
    <mergeCell ref="CK162:CK164"/>
    <mergeCell ref="CL162:CL164"/>
    <mergeCell ref="CM162:CM164"/>
    <mergeCell ref="CN162:CN164"/>
    <mergeCell ref="CO162:CO164"/>
    <mergeCell ref="CP162:CP164"/>
    <mergeCell ref="CQ162:CQ164"/>
    <mergeCell ref="CR162:CR164"/>
    <mergeCell ref="CS162:CS164"/>
    <mergeCell ref="CT162:CT164"/>
    <mergeCell ref="CU162:CU164"/>
    <mergeCell ref="BN162:BN164"/>
    <mergeCell ref="BO162:BO164"/>
    <mergeCell ref="BP162:BP164"/>
    <mergeCell ref="BQ162:BQ164"/>
    <mergeCell ref="BR162:BR164"/>
    <mergeCell ref="BS162:BS164"/>
    <mergeCell ref="BT162:BT164"/>
    <mergeCell ref="BU162:BU164"/>
    <mergeCell ref="BV162:BV164"/>
    <mergeCell ref="BW162:BW164"/>
    <mergeCell ref="BX162:BX164"/>
    <mergeCell ref="BY162:BY164"/>
    <mergeCell ref="BZ162:BZ164"/>
    <mergeCell ref="CA162:CA164"/>
    <mergeCell ref="CB162:CB164"/>
    <mergeCell ref="CC162:CC164"/>
    <mergeCell ref="CD162:CD164"/>
    <mergeCell ref="AW162:AW164"/>
    <mergeCell ref="AX162:AX164"/>
    <mergeCell ref="AY162:AY164"/>
    <mergeCell ref="AZ162:AZ164"/>
    <mergeCell ref="BA162:BA164"/>
    <mergeCell ref="BB162:BB164"/>
    <mergeCell ref="BC162:BC164"/>
    <mergeCell ref="BD162:BD164"/>
    <mergeCell ref="BE162:BE164"/>
    <mergeCell ref="BF162:BF164"/>
    <mergeCell ref="BG162:BG164"/>
    <mergeCell ref="BH162:BH164"/>
    <mergeCell ref="BI162:BI164"/>
    <mergeCell ref="BJ162:BJ164"/>
    <mergeCell ref="BK162:BK164"/>
    <mergeCell ref="BL162:BL164"/>
    <mergeCell ref="BM162:BM164"/>
    <mergeCell ref="AF162:AF164"/>
    <mergeCell ref="AG162:AG164"/>
    <mergeCell ref="AH162:AH164"/>
    <mergeCell ref="AI162:AI164"/>
    <mergeCell ref="AJ162:AJ164"/>
    <mergeCell ref="AK162:AK164"/>
    <mergeCell ref="AL162:AL164"/>
    <mergeCell ref="AM162:AM164"/>
    <mergeCell ref="AN162:AN164"/>
    <mergeCell ref="AO162:AO164"/>
    <mergeCell ref="AP162:AP164"/>
    <mergeCell ref="AQ162:AQ164"/>
    <mergeCell ref="AR162:AR164"/>
    <mergeCell ref="AS162:AS164"/>
    <mergeCell ref="AT162:AT164"/>
    <mergeCell ref="AU162:AU164"/>
    <mergeCell ref="AV162:AV164"/>
    <mergeCell ref="DW159:DW161"/>
    <mergeCell ref="DX159:DX161"/>
    <mergeCell ref="DY159:DY161"/>
    <mergeCell ref="DZ159:DZ161"/>
    <mergeCell ref="EA159:EA161"/>
    <mergeCell ref="EB159:EB161"/>
    <mergeCell ref="EC159:EC161"/>
    <mergeCell ref="ED159:ED161"/>
    <mergeCell ref="B162:B164"/>
    <mergeCell ref="C162:C164"/>
    <mergeCell ref="D162:D164"/>
    <mergeCell ref="E162:E164"/>
    <mergeCell ref="F162:F164"/>
    <mergeCell ref="G162:G164"/>
    <mergeCell ref="H162:H164"/>
    <mergeCell ref="I162:I164"/>
    <mergeCell ref="J162:J164"/>
    <mergeCell ref="K162:K164"/>
    <mergeCell ref="L162:L164"/>
    <mergeCell ref="M162:M164"/>
    <mergeCell ref="N162:N164"/>
    <mergeCell ref="O162:O164"/>
    <mergeCell ref="P162:P164"/>
    <mergeCell ref="Q162:Q164"/>
    <mergeCell ref="R162:R164"/>
    <mergeCell ref="S162:S164"/>
    <mergeCell ref="T162:T164"/>
    <mergeCell ref="U162:U164"/>
    <mergeCell ref="V162:V164"/>
    <mergeCell ref="W162:W164"/>
    <mergeCell ref="AD162:AD164"/>
    <mergeCell ref="AE162:AE164"/>
    <mergeCell ref="DF159:DF161"/>
    <mergeCell ref="DG159:DG161"/>
    <mergeCell ref="DH159:DH161"/>
    <mergeCell ref="DI159:DI161"/>
    <mergeCell ref="DJ159:DJ161"/>
    <mergeCell ref="DK159:DK161"/>
    <mergeCell ref="DL159:DL161"/>
    <mergeCell ref="DM159:DM161"/>
    <mergeCell ref="DN159:DN161"/>
    <mergeCell ref="DO159:DO161"/>
    <mergeCell ref="DP159:DP161"/>
    <mergeCell ref="DQ159:DQ161"/>
    <mergeCell ref="DR159:DR161"/>
    <mergeCell ref="DS159:DS161"/>
    <mergeCell ref="DT159:DT161"/>
    <mergeCell ref="DU159:DU161"/>
    <mergeCell ref="DV159:DV161"/>
    <mergeCell ref="CO159:CO161"/>
    <mergeCell ref="CP159:CP161"/>
    <mergeCell ref="CQ159:CQ161"/>
    <mergeCell ref="CR159:CR161"/>
    <mergeCell ref="CS159:CS161"/>
    <mergeCell ref="CT159:CT161"/>
    <mergeCell ref="CU159:CU161"/>
    <mergeCell ref="CV159:CV161"/>
    <mergeCell ref="CW159:CW161"/>
    <mergeCell ref="CX159:CX161"/>
    <mergeCell ref="CY159:CY161"/>
    <mergeCell ref="CZ159:CZ161"/>
    <mergeCell ref="DA159:DA161"/>
    <mergeCell ref="DB159:DB161"/>
    <mergeCell ref="DC159:DC161"/>
    <mergeCell ref="AY159:AY161"/>
    <mergeCell ref="AZ159:AZ161"/>
    <mergeCell ref="BA159:BA161"/>
    <mergeCell ref="BB159:BB161"/>
    <mergeCell ref="BC159:BC161"/>
    <mergeCell ref="BD159:BD161"/>
    <mergeCell ref="BE159:BE161"/>
    <mergeCell ref="BF159:BF161"/>
    <mergeCell ref="CG138:CG140"/>
    <mergeCell ref="CF129:CF131"/>
    <mergeCell ref="CG129:CG131"/>
    <mergeCell ref="CF132:CF134"/>
    <mergeCell ref="CG132:CG134"/>
    <mergeCell ref="CF123:CF125"/>
    <mergeCell ref="CG123:CG125"/>
    <mergeCell ref="CK150:CK152"/>
    <mergeCell ref="CK123:CK125"/>
    <mergeCell ref="CK126:CK128"/>
    <mergeCell ref="CK129:CK131"/>
    <mergeCell ref="CK132:CK134"/>
    <mergeCell ref="CL147:CL149"/>
    <mergeCell ref="CL144:CL146"/>
    <mergeCell ref="CL141:CL143"/>
    <mergeCell ref="CL108:CL110"/>
    <mergeCell ref="DD159:DD161"/>
    <mergeCell ref="DE159:DE161"/>
    <mergeCell ref="BX159:BX161"/>
    <mergeCell ref="BY159:BY161"/>
    <mergeCell ref="BZ159:BZ161"/>
    <mergeCell ref="CA159:CA161"/>
    <mergeCell ref="CB159:CB161"/>
    <mergeCell ref="CC159:CC161"/>
    <mergeCell ref="CD159:CD161"/>
    <mergeCell ref="CE159:CE161"/>
    <mergeCell ref="CF159:CF161"/>
    <mergeCell ref="CG159:CG161"/>
    <mergeCell ref="CH159:CH161"/>
    <mergeCell ref="CI159:CI161"/>
    <mergeCell ref="CJ159:CJ161"/>
    <mergeCell ref="CK159:CK161"/>
    <mergeCell ref="CL159:CL161"/>
    <mergeCell ref="CM159:CM161"/>
    <mergeCell ref="CN159:CN161"/>
    <mergeCell ref="BG159:BG161"/>
    <mergeCell ref="BH159:BH161"/>
    <mergeCell ref="BI159:BI161"/>
    <mergeCell ref="BJ159:BJ161"/>
    <mergeCell ref="BK159:BK161"/>
    <mergeCell ref="BL159:BL161"/>
    <mergeCell ref="BM159:BM161"/>
    <mergeCell ref="BN159:BN161"/>
    <mergeCell ref="BO159:BO161"/>
    <mergeCell ref="BP159:BP161"/>
    <mergeCell ref="BQ159:BQ161"/>
    <mergeCell ref="BR159:BR161"/>
    <mergeCell ref="BS159:BS161"/>
    <mergeCell ref="BT159:BT161"/>
    <mergeCell ref="BU159:BU161"/>
    <mergeCell ref="BV159:BV161"/>
    <mergeCell ref="BW159:BW161"/>
    <mergeCell ref="AO159:AO161"/>
    <mergeCell ref="J135:J137"/>
    <mergeCell ref="J138:J140"/>
    <mergeCell ref="J141:J143"/>
    <mergeCell ref="J144:J146"/>
    <mergeCell ref="J147:J149"/>
    <mergeCell ref="J150:J152"/>
    <mergeCell ref="J123:J125"/>
    <mergeCell ref="J126:J128"/>
    <mergeCell ref="J129:J131"/>
    <mergeCell ref="J132:J134"/>
    <mergeCell ref="J120:J122"/>
    <mergeCell ref="K153:K155"/>
    <mergeCell ref="N39:N41"/>
    <mergeCell ref="CJ27:CJ29"/>
    <mergeCell ref="BD42:BD44"/>
    <mergeCell ref="BE42:BE44"/>
    <mergeCell ref="CE54:CE56"/>
    <mergeCell ref="BH51:BH53"/>
    <mergeCell ref="BI51:BI53"/>
    <mergeCell ref="BH54:BH56"/>
    <mergeCell ref="BI63:BI65"/>
    <mergeCell ref="BI33:BI35"/>
    <mergeCell ref="BH33:BH35"/>
    <mergeCell ref="CX90:CX92"/>
    <mergeCell ref="CX93:CX95"/>
    <mergeCell ref="CX96:CX98"/>
    <mergeCell ref="CX99:CX101"/>
    <mergeCell ref="CX102:CX104"/>
    <mergeCell ref="CX105:CX107"/>
    <mergeCell ref="CX108:CX110"/>
    <mergeCell ref="CX111:CX113"/>
    <mergeCell ref="CX114:CX116"/>
    <mergeCell ref="CX117:CX119"/>
    <mergeCell ref="CX120:CX122"/>
    <mergeCell ref="CX123:CX125"/>
    <mergeCell ref="CX126:CX128"/>
    <mergeCell ref="CX129:CX131"/>
    <mergeCell ref="CX132:CX134"/>
    <mergeCell ref="CE150:CE152"/>
    <mergeCell ref="CE72:CE74"/>
    <mergeCell ref="CE75:CE77"/>
    <mergeCell ref="CE78:CE80"/>
    <mergeCell ref="CE81:CE83"/>
    <mergeCell ref="CE84:CE86"/>
    <mergeCell ref="CE87:CE89"/>
    <mergeCell ref="CE90:CE92"/>
    <mergeCell ref="CE93:CE95"/>
    <mergeCell ref="CE96:CE98"/>
    <mergeCell ref="CE99:CE101"/>
    <mergeCell ref="CE102:CE104"/>
    <mergeCell ref="CE105:CE107"/>
    <mergeCell ref="CE108:CE110"/>
    <mergeCell ref="CE111:CE113"/>
    <mergeCell ref="CE114:CE116"/>
    <mergeCell ref="AP159:AP161"/>
    <mergeCell ref="AQ159:AQ161"/>
    <mergeCell ref="AR159:AR161"/>
    <mergeCell ref="AS159:AS161"/>
    <mergeCell ref="AT159:AT161"/>
    <mergeCell ref="AU159:AU161"/>
    <mergeCell ref="AV159:AV161"/>
    <mergeCell ref="AW159:AW161"/>
    <mergeCell ref="AX159:AX161"/>
    <mergeCell ref="B159:B161"/>
    <mergeCell ref="C159:C161"/>
    <mergeCell ref="D159:D161"/>
    <mergeCell ref="E159:E161"/>
    <mergeCell ref="F159:F161"/>
    <mergeCell ref="G159:G161"/>
    <mergeCell ref="H159:H161"/>
    <mergeCell ref="I159:I161"/>
    <mergeCell ref="J159:J161"/>
    <mergeCell ref="K159:K161"/>
    <mergeCell ref="L159:L161"/>
    <mergeCell ref="M159:M161"/>
    <mergeCell ref="N159:N161"/>
    <mergeCell ref="O159:O161"/>
    <mergeCell ref="P159:P161"/>
    <mergeCell ref="Q159:Q161"/>
    <mergeCell ref="R159:R161"/>
    <mergeCell ref="S159:S161"/>
    <mergeCell ref="T159:T161"/>
    <mergeCell ref="U159:U161"/>
    <mergeCell ref="V159:V161"/>
    <mergeCell ref="W159:W161"/>
    <mergeCell ref="AD159:AD161"/>
    <mergeCell ref="AE159:AE161"/>
    <mergeCell ref="AF159:AF161"/>
    <mergeCell ref="AG159:AG161"/>
    <mergeCell ref="AH159:AH161"/>
    <mergeCell ref="AI159:AI161"/>
    <mergeCell ref="AJ159:AJ161"/>
    <mergeCell ref="AK159:AK161"/>
    <mergeCell ref="AL159:AL161"/>
    <mergeCell ref="AM159:AM161"/>
    <mergeCell ref="AN159:AN161"/>
    <mergeCell ref="H132:H134"/>
    <mergeCell ref="H135:H137"/>
    <mergeCell ref="H138:H140"/>
    <mergeCell ref="H141:H143"/>
    <mergeCell ref="H144:H146"/>
    <mergeCell ref="H7:H8"/>
    <mergeCell ref="H9:H11"/>
    <mergeCell ref="H12:H14"/>
    <mergeCell ref="H15:H17"/>
    <mergeCell ref="H18:H20"/>
    <mergeCell ref="H21:H23"/>
    <mergeCell ref="H24:H26"/>
    <mergeCell ref="H27:H29"/>
    <mergeCell ref="H30:H32"/>
    <mergeCell ref="H33:H35"/>
    <mergeCell ref="H36:H38"/>
    <mergeCell ref="H39:H41"/>
    <mergeCell ref="H42:H44"/>
    <mergeCell ref="H45:H47"/>
    <mergeCell ref="H48:H50"/>
    <mergeCell ref="H51:H53"/>
    <mergeCell ref="H54:H56"/>
    <mergeCell ref="H78:H80"/>
    <mergeCell ref="H81:H83"/>
    <mergeCell ref="H84:H86"/>
    <mergeCell ref="H87:H89"/>
    <mergeCell ref="H90:H92"/>
    <mergeCell ref="CE153:CE155"/>
    <mergeCell ref="CE156:CE158"/>
    <mergeCell ref="CE66:CE68"/>
    <mergeCell ref="CE69:CE71"/>
    <mergeCell ref="CK5:CK8"/>
    <mergeCell ref="CK9:CK11"/>
    <mergeCell ref="CK12:CK14"/>
    <mergeCell ref="CK18:CK20"/>
    <mergeCell ref="CK21:CK23"/>
    <mergeCell ref="CK24:CK26"/>
    <mergeCell ref="CK27:CK29"/>
    <mergeCell ref="CK33:CK35"/>
    <mergeCell ref="CK36:CK38"/>
    <mergeCell ref="CK39:CK41"/>
    <mergeCell ref="CE42:CE44"/>
    <mergeCell ref="CE45:CE47"/>
    <mergeCell ref="CK81:CK83"/>
    <mergeCell ref="CK84:CK86"/>
    <mergeCell ref="CK87:CK89"/>
    <mergeCell ref="CK90:CK92"/>
    <mergeCell ref="CF15:CF17"/>
    <mergeCell ref="CG15:CG17"/>
    <mergeCell ref="CI15:CI17"/>
    <mergeCell ref="CJ15:CJ17"/>
    <mergeCell ref="CF45:CF47"/>
    <mergeCell ref="CG45:CG47"/>
    <mergeCell ref="CI45:CI47"/>
    <mergeCell ref="CH54:CH56"/>
    <mergeCell ref="CH57:CH59"/>
    <mergeCell ref="CK42:CK44"/>
    <mergeCell ref="CK45:CK47"/>
    <mergeCell ref="CK48:CK50"/>
    <mergeCell ref="CK75:CK77"/>
    <mergeCell ref="CK78:CK80"/>
    <mergeCell ref="CF63:CF65"/>
    <mergeCell ref="CI63:CI65"/>
    <mergeCell ref="CK63:CK65"/>
    <mergeCell ref="ED7:ED8"/>
    <mergeCell ref="EC7:EC8"/>
    <mergeCell ref="DW7:DW8"/>
    <mergeCell ref="DP7:DP8"/>
    <mergeCell ref="DN7:DN8"/>
    <mergeCell ref="CK156:CK158"/>
    <mergeCell ref="CI126:CI128"/>
    <mergeCell ref="CJ126:CJ128"/>
    <mergeCell ref="CH138:CH140"/>
    <mergeCell ref="CI135:CI137"/>
    <mergeCell ref="CH123:CH125"/>
    <mergeCell ref="CH126:CH128"/>
    <mergeCell ref="CH129:CH131"/>
    <mergeCell ref="CH132:CH134"/>
    <mergeCell ref="CH135:CH137"/>
    <mergeCell ref="CJ135:CJ137"/>
    <mergeCell ref="CI138:CI140"/>
    <mergeCell ref="CJ138:CJ140"/>
    <mergeCell ref="CI129:CI131"/>
    <mergeCell ref="CJ129:CJ131"/>
    <mergeCell ref="CI132:CI134"/>
    <mergeCell ref="CJ132:CJ134"/>
    <mergeCell ref="CI123:CI125"/>
    <mergeCell ref="CJ123:CJ125"/>
    <mergeCell ref="CG156:CG158"/>
    <mergeCell ref="CI156:CI158"/>
    <mergeCell ref="CJ156:CJ158"/>
    <mergeCell ref="CF147:CF149"/>
    <mergeCell ref="CG147:CG149"/>
    <mergeCell ref="CI147:CI149"/>
    <mergeCell ref="CJ147:CJ149"/>
    <mergeCell ref="CF150:CF152"/>
    <mergeCell ref="CG150:CG152"/>
    <mergeCell ref="CI150:CI152"/>
    <mergeCell ref="CJ150:CJ152"/>
    <mergeCell ref="CF141:CF143"/>
    <mergeCell ref="CG141:CG143"/>
    <mergeCell ref="CI141:CI143"/>
    <mergeCell ref="CJ141:CJ143"/>
    <mergeCell ref="CH147:CH149"/>
    <mergeCell ref="CH150:CH152"/>
    <mergeCell ref="CH153:CH155"/>
    <mergeCell ref="CL156:CL158"/>
    <mergeCell ref="DL21:DL23"/>
    <mergeCell ref="DL24:DL26"/>
    <mergeCell ref="DL27:DL29"/>
    <mergeCell ref="DL33:DL35"/>
    <mergeCell ref="CL87:CL89"/>
    <mergeCell ref="CL63:CL65"/>
    <mergeCell ref="CL60:CL62"/>
    <mergeCell ref="CL57:CL59"/>
    <mergeCell ref="CL54:CL56"/>
    <mergeCell ref="CL51:CL53"/>
    <mergeCell ref="CH156:CH158"/>
    <mergeCell ref="DL36:DL38"/>
    <mergeCell ref="DL39:DL41"/>
    <mergeCell ref="DL42:DL44"/>
    <mergeCell ref="CM39:CM41"/>
    <mergeCell ref="CN39:CN41"/>
    <mergeCell ref="CM42:CM44"/>
    <mergeCell ref="CN42:CN44"/>
    <mergeCell ref="CO27:CO29"/>
    <mergeCell ref="CP27:CP29"/>
    <mergeCell ref="CS27:CS29"/>
    <mergeCell ref="CT21:CT23"/>
    <mergeCell ref="CZ21:CZ23"/>
    <mergeCell ref="CU33:CU35"/>
    <mergeCell ref="CV33:CV35"/>
    <mergeCell ref="CV30:CV32"/>
    <mergeCell ref="CW30:CW32"/>
    <mergeCell ref="CL18:CL20"/>
    <mergeCell ref="CL21:CL23"/>
    <mergeCell ref="CL24:CL26"/>
    <mergeCell ref="CL27:CL29"/>
    <mergeCell ref="CX18:CX20"/>
    <mergeCell ref="CX21:CX23"/>
    <mergeCell ref="CX24:CX26"/>
    <mergeCell ref="CX27:CX29"/>
    <mergeCell ref="DD54:DD56"/>
    <mergeCell ref="DG45:DG47"/>
    <mergeCell ref="DE36:DE38"/>
    <mergeCell ref="DF36:DF38"/>
    <mergeCell ref="DE39:DE41"/>
    <mergeCell ref="DL45:DL47"/>
    <mergeCell ref="DL48:DL50"/>
    <mergeCell ref="DL51:DL53"/>
    <mergeCell ref="DL54:DL56"/>
    <mergeCell ref="CP54:CP56"/>
    <mergeCell ref="CS54:CS56"/>
    <mergeCell ref="CY54:CY56"/>
    <mergeCell ref="CZ54:CZ56"/>
    <mergeCell ref="CU27:CU29"/>
    <mergeCell ref="CV27:CV29"/>
    <mergeCell ref="CP18:CP20"/>
    <mergeCell ref="CS18:CS20"/>
    <mergeCell ref="CT18:CT20"/>
    <mergeCell ref="CY18:CY20"/>
    <mergeCell ref="CZ18:CZ20"/>
    <mergeCell ref="CW18:CW20"/>
    <mergeCell ref="CQ18:CQ20"/>
    <mergeCell ref="CR18:CR20"/>
    <mergeCell ref="CO54:CO56"/>
    <mergeCell ref="CQ48:CQ50"/>
    <mergeCell ref="CR48:CR50"/>
    <mergeCell ref="CQ51:CQ53"/>
    <mergeCell ref="CR51:CR53"/>
    <mergeCell ref="CQ54:CQ56"/>
    <mergeCell ref="CR54:CR56"/>
    <mergeCell ref="DH45:DH47"/>
    <mergeCell ref="DG48:DG50"/>
    <mergeCell ref="DB51:DB53"/>
    <mergeCell ref="CY21:CY23"/>
    <mergeCell ref="CY45:CY47"/>
    <mergeCell ref="CZ45:CZ47"/>
    <mergeCell ref="CX33:CX35"/>
    <mergeCell ref="CX36:CX38"/>
    <mergeCell ref="CX39:CX41"/>
    <mergeCell ref="CN24:CN26"/>
    <mergeCell ref="CH66:CH68"/>
    <mergeCell ref="CF66:CF68"/>
    <mergeCell ref="CG66:CG68"/>
    <mergeCell ref="CL72:CL74"/>
    <mergeCell ref="CL75:CL77"/>
    <mergeCell ref="CL78:CL80"/>
    <mergeCell ref="DG108:DG110"/>
    <mergeCell ref="CK153:CK155"/>
    <mergeCell ref="CF105:CF107"/>
    <mergeCell ref="CG105:CG107"/>
    <mergeCell ref="CI105:CI107"/>
    <mergeCell ref="CJ105:CJ107"/>
    <mergeCell ref="CF108:CF110"/>
    <mergeCell ref="CG108:CG110"/>
    <mergeCell ref="CI108:CI110"/>
    <mergeCell ref="CF84:CF86"/>
    <mergeCell ref="CG84:CG86"/>
    <mergeCell ref="CF99:CF101"/>
    <mergeCell ref="CG99:CG101"/>
    <mergeCell ref="CI99:CI101"/>
    <mergeCell ref="CJ99:CJ101"/>
    <mergeCell ref="CF102:CF104"/>
    <mergeCell ref="CJ90:CJ92"/>
    <mergeCell ref="CH93:CH95"/>
    <mergeCell ref="CH96:CH98"/>
    <mergeCell ref="CH99:CH101"/>
    <mergeCell ref="CH102:CH104"/>
    <mergeCell ref="CH87:CH89"/>
    <mergeCell ref="CH90:CH92"/>
    <mergeCell ref="CH63:CH65"/>
    <mergeCell ref="CG63:CG65"/>
    <mergeCell ref="CH72:CH74"/>
    <mergeCell ref="CH75:CH77"/>
    <mergeCell ref="CH78:CH80"/>
    <mergeCell ref="CK69:CK71"/>
    <mergeCell ref="CK72:CK74"/>
    <mergeCell ref="CK111:CK113"/>
    <mergeCell ref="CK114:CK116"/>
    <mergeCell ref="CK117:CK119"/>
    <mergeCell ref="CK120:CK122"/>
    <mergeCell ref="CJ114:CJ116"/>
    <mergeCell ref="CK108:CK110"/>
    <mergeCell ref="CK105:CK107"/>
    <mergeCell ref="CL117:CL119"/>
    <mergeCell ref="CL111:CL113"/>
    <mergeCell ref="CL114:CL116"/>
    <mergeCell ref="CN150:CN152"/>
    <mergeCell ref="CF87:CF89"/>
    <mergeCell ref="CK93:CK95"/>
    <mergeCell ref="CK96:CK98"/>
    <mergeCell ref="CK99:CK101"/>
    <mergeCell ref="CK102:CK104"/>
    <mergeCell ref="CG102:CG104"/>
    <mergeCell ref="CI102:CI104"/>
    <mergeCell ref="CF144:CF146"/>
    <mergeCell ref="CG144:CG146"/>
    <mergeCell ref="CI144:CI146"/>
    <mergeCell ref="CJ144:CJ146"/>
    <mergeCell ref="CH141:CH143"/>
    <mergeCell ref="CH144:CH146"/>
    <mergeCell ref="CF126:CF128"/>
    <mergeCell ref="CG126:CG128"/>
    <mergeCell ref="CF135:CF137"/>
    <mergeCell ref="CF138:CF140"/>
    <mergeCell ref="DR9:DR11"/>
    <mergeCell ref="DR12:DR14"/>
    <mergeCell ref="DR18:DR20"/>
    <mergeCell ref="DR21:DR23"/>
    <mergeCell ref="DR24:DR26"/>
    <mergeCell ref="DR27:DR29"/>
    <mergeCell ref="DR33:DR35"/>
    <mergeCell ref="DR36:DR38"/>
    <mergeCell ref="DR39:DR41"/>
    <mergeCell ref="DR42:DR44"/>
    <mergeCell ref="J84:J86"/>
    <mergeCell ref="DR45:DR47"/>
    <mergeCell ref="DR48:DR50"/>
    <mergeCell ref="DR51:DR53"/>
    <mergeCell ref="DR54:DR56"/>
    <mergeCell ref="DR57:DR59"/>
    <mergeCell ref="DR60:DR62"/>
    <mergeCell ref="DR63:DR65"/>
    <mergeCell ref="I156:I158"/>
    <mergeCell ref="J9:J11"/>
    <mergeCell ref="J12:J14"/>
    <mergeCell ref="J15:J17"/>
    <mergeCell ref="J18:J20"/>
    <mergeCell ref="J21:J23"/>
    <mergeCell ref="J24:J26"/>
    <mergeCell ref="J33:J35"/>
    <mergeCell ref="J36:J38"/>
    <mergeCell ref="J39:J41"/>
    <mergeCell ref="J42:J44"/>
    <mergeCell ref="J45:J47"/>
    <mergeCell ref="J48:J50"/>
    <mergeCell ref="J51:J53"/>
    <mergeCell ref="J54:J56"/>
    <mergeCell ref="J57:J59"/>
    <mergeCell ref="J60:J62"/>
    <mergeCell ref="J63:J65"/>
    <mergeCell ref="J66:J68"/>
    <mergeCell ref="J69:J71"/>
    <mergeCell ref="J72:J74"/>
    <mergeCell ref="J75:J77"/>
    <mergeCell ref="I15:I17"/>
    <mergeCell ref="J153:J155"/>
    <mergeCell ref="J156:J158"/>
    <mergeCell ref="I153:I155"/>
    <mergeCell ref="DH156:DH158"/>
    <mergeCell ref="DG21:DG23"/>
    <mergeCell ref="DH21:DH23"/>
    <mergeCell ref="DG24:DG26"/>
    <mergeCell ref="DH24:DH26"/>
    <mergeCell ref="DG27:DG29"/>
    <mergeCell ref="DH27:DH29"/>
    <mergeCell ref="CG69:CG71"/>
    <mergeCell ref="CI69:CI71"/>
    <mergeCell ref="CJ69:CJ71"/>
    <mergeCell ref="CF72:CF74"/>
    <mergeCell ref="CG72:CG74"/>
    <mergeCell ref="CI72:CI74"/>
    <mergeCell ref="CJ72:CJ74"/>
    <mergeCell ref="CH69:CH71"/>
    <mergeCell ref="DE51:DE53"/>
    <mergeCell ref="DF51:DF53"/>
    <mergeCell ref="CM48:CM50"/>
    <mergeCell ref="CN48:CN50"/>
    <mergeCell ref="K150:K152"/>
    <mergeCell ref="DG156:DG158"/>
    <mergeCell ref="CY5:DH5"/>
    <mergeCell ref="DG117:DG119"/>
    <mergeCell ref="DH117:DH119"/>
    <mergeCell ref="DG120:DG122"/>
    <mergeCell ref="DH120:DH122"/>
    <mergeCell ref="DG123:DG125"/>
    <mergeCell ref="DH123:DH125"/>
    <mergeCell ref="DG126:DG128"/>
    <mergeCell ref="DH126:DH128"/>
    <mergeCell ref="DG129:DG131"/>
    <mergeCell ref="DH129:DH131"/>
    <mergeCell ref="DG132:DG134"/>
    <mergeCell ref="DH132:DH134"/>
    <mergeCell ref="DG135:DG137"/>
    <mergeCell ref="DH135:DH137"/>
    <mergeCell ref="DG138:DG140"/>
    <mergeCell ref="DH138:DH140"/>
    <mergeCell ref="DG141:DG143"/>
    <mergeCell ref="DH87:DH89"/>
    <mergeCell ref="DH90:DH92"/>
    <mergeCell ref="DC7:DD7"/>
    <mergeCell ref="CY33:CY35"/>
    <mergeCell ref="CZ33:CZ35"/>
    <mergeCell ref="DA33:DA35"/>
    <mergeCell ref="DB33:DB35"/>
    <mergeCell ref="DH66:DH68"/>
    <mergeCell ref="DG69:DG71"/>
    <mergeCell ref="DH69:DH71"/>
    <mergeCell ref="DG72:DG74"/>
    <mergeCell ref="DG93:DG95"/>
    <mergeCell ref="DH18:DH20"/>
    <mergeCell ref="K156:K158"/>
    <mergeCell ref="CF5:CJ5"/>
    <mergeCell ref="CF9:CF11"/>
    <mergeCell ref="CG9:CG11"/>
    <mergeCell ref="CI9:CI11"/>
    <mergeCell ref="CJ9:CJ11"/>
    <mergeCell ref="CF12:CF14"/>
    <mergeCell ref="CG12:CG14"/>
    <mergeCell ref="CG33:CG35"/>
    <mergeCell ref="CI33:CI35"/>
    <mergeCell ref="CJ33:CJ35"/>
    <mergeCell ref="CF36:CF38"/>
    <mergeCell ref="CG36:CG38"/>
    <mergeCell ref="CF24:CF26"/>
    <mergeCell ref="CG24:CG26"/>
    <mergeCell ref="CI51:CI53"/>
    <mergeCell ref="CJ51:CJ53"/>
    <mergeCell ref="CF54:CF56"/>
    <mergeCell ref="CG54:CG56"/>
    <mergeCell ref="CN51:CN53"/>
    <mergeCell ref="DF45:DF47"/>
    <mergeCell ref="DE48:DE50"/>
    <mergeCell ref="CJ18:CJ20"/>
    <mergeCell ref="CF21:CF23"/>
    <mergeCell ref="CG21:CG23"/>
    <mergeCell ref="CI21:CI23"/>
    <mergeCell ref="CJ21:CJ23"/>
    <mergeCell ref="DG7:DH7"/>
    <mergeCell ref="CM51:CM53"/>
    <mergeCell ref="CL48:CL50"/>
    <mergeCell ref="DG51:DG53"/>
    <mergeCell ref="DC45:DC47"/>
    <mergeCell ref="M9:M11"/>
    <mergeCell ref="N7:N8"/>
    <mergeCell ref="V15:V17"/>
    <mergeCell ref="V18:V20"/>
    <mergeCell ref="V21:V23"/>
    <mergeCell ref="V24:V26"/>
    <mergeCell ref="V33:V35"/>
    <mergeCell ref="O12:O14"/>
    <mergeCell ref="O15:O17"/>
    <mergeCell ref="O18:O20"/>
    <mergeCell ref="P9:P11"/>
    <mergeCell ref="P12:P14"/>
    <mergeCell ref="P15:P17"/>
    <mergeCell ref="P18:P20"/>
    <mergeCell ref="T9:T11"/>
    <mergeCell ref="T12:T14"/>
    <mergeCell ref="T15:T17"/>
    <mergeCell ref="T18:T20"/>
    <mergeCell ref="T21:T23"/>
    <mergeCell ref="T24:T26"/>
    <mergeCell ref="T33:T35"/>
    <mergeCell ref="W6:AE6"/>
    <mergeCell ref="V12:V14"/>
    <mergeCell ref="U36:U38"/>
    <mergeCell ref="U39:U41"/>
    <mergeCell ref="W15:W17"/>
    <mergeCell ref="DD45:DD47"/>
    <mergeCell ref="DC48:DC50"/>
    <mergeCell ref="DD48:DD50"/>
    <mergeCell ref="DH48:DH50"/>
    <mergeCell ref="DE21:DE23"/>
    <mergeCell ref="CX30:CX32"/>
    <mergeCell ref="DF21:DF23"/>
    <mergeCell ref="DA18:DA20"/>
    <mergeCell ref="DB18:DB20"/>
    <mergeCell ref="DC36:DC38"/>
    <mergeCell ref="DD36:DD38"/>
    <mergeCell ref="DC39:DC41"/>
    <mergeCell ref="DD39:DD41"/>
    <mergeCell ref="DC42:DC44"/>
    <mergeCell ref="DD42:DD44"/>
    <mergeCell ref="DH36:DH38"/>
    <mergeCell ref="DG39:DG41"/>
    <mergeCell ref="DH39:DH41"/>
    <mergeCell ref="DG42:DG44"/>
    <mergeCell ref="DH42:DH44"/>
    <mergeCell ref="DA21:DA23"/>
    <mergeCell ref="DB21:DB23"/>
    <mergeCell ref="DE45:DE47"/>
    <mergeCell ref="CJ45:CJ47"/>
    <mergeCell ref="CF48:CF50"/>
    <mergeCell ref="CG48:CG50"/>
    <mergeCell ref="CI48:CI50"/>
    <mergeCell ref="CJ48:CJ50"/>
    <mergeCell ref="CF39:CF41"/>
    <mergeCell ref="CG39:CG41"/>
    <mergeCell ref="CI39:CI41"/>
    <mergeCell ref="CJ39:CJ41"/>
    <mergeCell ref="CF42:CF44"/>
    <mergeCell ref="CG42:CG44"/>
    <mergeCell ref="CI42:CI44"/>
    <mergeCell ref="CJ42:CJ44"/>
    <mergeCell ref="CF33:CF35"/>
    <mergeCell ref="CI27:CI29"/>
    <mergeCell ref="CF51:CF53"/>
    <mergeCell ref="CG51:CG53"/>
    <mergeCell ref="CH36:CH38"/>
    <mergeCell ref="CH39:CH41"/>
    <mergeCell ref="CH42:CH44"/>
    <mergeCell ref="CH45:CH47"/>
    <mergeCell ref="CH48:CH50"/>
    <mergeCell ref="CH51:CH53"/>
    <mergeCell ref="CK57:CK59"/>
    <mergeCell ref="CK60:CK62"/>
    <mergeCell ref="CV39:CV41"/>
    <mergeCell ref="DH60:DH62"/>
    <mergeCell ref="DG63:DG65"/>
    <mergeCell ref="DH63:DH65"/>
    <mergeCell ref="DG66:DG68"/>
    <mergeCell ref="CG78:CG80"/>
    <mergeCell ref="CI78:CI80"/>
    <mergeCell ref="CJ78:CJ80"/>
    <mergeCell ref="O5:AE5"/>
    <mergeCell ref="CL69:CL71"/>
    <mergeCell ref="CK66:CK68"/>
    <mergeCell ref="CI24:CI26"/>
    <mergeCell ref="CG60:CG62"/>
    <mergeCell ref="CH60:CH62"/>
    <mergeCell ref="CF69:CF71"/>
    <mergeCell ref="CE48:CE50"/>
    <mergeCell ref="CE51:CE53"/>
    <mergeCell ref="X7:AA7"/>
    <mergeCell ref="CX45:CX47"/>
    <mergeCell ref="CX48:CX50"/>
    <mergeCell ref="CX51:CX53"/>
    <mergeCell ref="CX54:CX56"/>
    <mergeCell ref="CX57:CX59"/>
    <mergeCell ref="CX60:CX62"/>
    <mergeCell ref="CX63:CX65"/>
    <mergeCell ref="CX66:CX68"/>
    <mergeCell ref="CM5:CV5"/>
    <mergeCell ref="CT27:CT29"/>
    <mergeCell ref="CM18:CM20"/>
    <mergeCell ref="CN18:CN20"/>
    <mergeCell ref="CO18:CO20"/>
    <mergeCell ref="CO33:CO35"/>
    <mergeCell ref="CP33:CP35"/>
    <mergeCell ref="CS33:CS35"/>
    <mergeCell ref="CT33:CT35"/>
    <mergeCell ref="CM7:CN7"/>
    <mergeCell ref="CO7:CP7"/>
    <mergeCell ref="CS7:CT7"/>
    <mergeCell ref="CU7:CV7"/>
    <mergeCell ref="CU9:CU11"/>
    <mergeCell ref="DA39:DA41"/>
    <mergeCell ref="DB39:DB41"/>
    <mergeCell ref="DA42:DA44"/>
    <mergeCell ref="DB42:DB44"/>
    <mergeCell ref="CR42:CR44"/>
    <mergeCell ref="CO42:CO44"/>
    <mergeCell ref="CM63:CM65"/>
    <mergeCell ref="CM66:CM68"/>
    <mergeCell ref="DH57:DH59"/>
    <mergeCell ref="DC57:DC59"/>
    <mergeCell ref="DD57:DD59"/>
    <mergeCell ref="DC60:DC62"/>
    <mergeCell ref="DD60:DD62"/>
    <mergeCell ref="DF60:DF62"/>
    <mergeCell ref="CF18:CF20"/>
    <mergeCell ref="CG18:CG20"/>
    <mergeCell ref="CI18:CI20"/>
    <mergeCell ref="CL9:CL11"/>
    <mergeCell ref="CE57:CE59"/>
    <mergeCell ref="CE60:CE62"/>
    <mergeCell ref="CE63:CE65"/>
    <mergeCell ref="CE12:CE14"/>
    <mergeCell ref="CE15:CE17"/>
    <mergeCell ref="CE18:CE20"/>
    <mergeCell ref="CE21:CE23"/>
    <mergeCell ref="CE24:CE26"/>
    <mergeCell ref="CE27:CE29"/>
    <mergeCell ref="BI21:BI23"/>
    <mergeCell ref="BH21:BH23"/>
    <mergeCell ref="BI18:BI20"/>
    <mergeCell ref="BH18:BH20"/>
    <mergeCell ref="BI15:BI17"/>
    <mergeCell ref="BH15:BH17"/>
    <mergeCell ref="BI12:BI14"/>
    <mergeCell ref="BH12:BH14"/>
    <mergeCell ref="BI9:BI11"/>
    <mergeCell ref="CP42:CP44"/>
    <mergeCell ref="CS42:CS44"/>
    <mergeCell ref="CU42:CU44"/>
    <mergeCell ref="CV42:CV44"/>
    <mergeCell ref="CX42:CX44"/>
    <mergeCell ref="CO57:CO59"/>
    <mergeCell ref="CM21:CM23"/>
    <mergeCell ref="CN21:CN23"/>
    <mergeCell ref="CM24:CM26"/>
    <mergeCell ref="DH51:DH53"/>
    <mergeCell ref="DG54:DG56"/>
    <mergeCell ref="CN30:CN32"/>
    <mergeCell ref="CO30:CO32"/>
    <mergeCell ref="CP30:CP32"/>
    <mergeCell ref="CS30:CS32"/>
    <mergeCell ref="CT30:CT32"/>
    <mergeCell ref="DG9:DG11"/>
    <mergeCell ref="CP57:CP59"/>
    <mergeCell ref="CS57:CS59"/>
    <mergeCell ref="CT57:CT59"/>
    <mergeCell ref="CO45:CO47"/>
    <mergeCell ref="CP45:CP47"/>
    <mergeCell ref="CS45:CS47"/>
    <mergeCell ref="CT45:CT47"/>
    <mergeCell ref="CO51:CO53"/>
    <mergeCell ref="CM9:CM11"/>
    <mergeCell ref="CN9:CN11"/>
    <mergeCell ref="CO9:CO11"/>
    <mergeCell ref="CP9:CP11"/>
    <mergeCell ref="CS9:CS11"/>
    <mergeCell ref="CT9:CT11"/>
    <mergeCell ref="CZ9:CZ11"/>
    <mergeCell ref="CY9:CY11"/>
    <mergeCell ref="DA9:DA11"/>
    <mergeCell ref="DB9:DB11"/>
    <mergeCell ref="CM12:CM14"/>
    <mergeCell ref="CN12:CN14"/>
    <mergeCell ref="CO12:CO14"/>
    <mergeCell ref="CP12:CP14"/>
    <mergeCell ref="CS12:CS14"/>
    <mergeCell ref="CT12:CT14"/>
    <mergeCell ref="CY12:CY14"/>
    <mergeCell ref="DE7:DF7"/>
    <mergeCell ref="DE9:DE11"/>
    <mergeCell ref="DF9:DF11"/>
    <mergeCell ref="DE12:DE14"/>
    <mergeCell ref="DF12:DF14"/>
    <mergeCell ref="CV9:CV11"/>
    <mergeCell ref="CU12:CU14"/>
    <mergeCell ref="CV12:CV14"/>
    <mergeCell ref="CU18:CU20"/>
    <mergeCell ref="CV18:CV20"/>
    <mergeCell ref="CU21:CU23"/>
    <mergeCell ref="CV21:CV23"/>
    <mergeCell ref="CU24:CU26"/>
    <mergeCell ref="CV24:CV26"/>
    <mergeCell ref="DF39:DF41"/>
    <mergeCell ref="CU45:CU47"/>
    <mergeCell ref="CV45:CV47"/>
    <mergeCell ref="CU57:CU59"/>
    <mergeCell ref="CS48:CS50"/>
    <mergeCell ref="CY48:CY50"/>
    <mergeCell ref="CZ48:CZ50"/>
    <mergeCell ref="DA48:DA50"/>
    <mergeCell ref="DB48:DB50"/>
    <mergeCell ref="CY51:CY53"/>
    <mergeCell ref="CZ51:CZ53"/>
    <mergeCell ref="DA51:DA53"/>
    <mergeCell ref="DE63:DE65"/>
    <mergeCell ref="DF63:DF65"/>
    <mergeCell ref="DE66:DE68"/>
    <mergeCell ref="DF66:DF68"/>
    <mergeCell ref="CL66:CL68"/>
    <mergeCell ref="CI12:CI14"/>
    <mergeCell ref="CJ12:CJ14"/>
    <mergeCell ref="CY7:CZ7"/>
    <mergeCell ref="DA7:DB7"/>
    <mergeCell ref="CQ7:CR7"/>
    <mergeCell ref="CQ9:CQ11"/>
    <mergeCell ref="CR9:CR11"/>
    <mergeCell ref="CQ12:CQ14"/>
    <mergeCell ref="CR12:CR14"/>
    <mergeCell ref="CX7:CX8"/>
    <mergeCell ref="CX9:CX11"/>
    <mergeCell ref="CX12:CX14"/>
    <mergeCell ref="CO24:CO26"/>
    <mergeCell ref="CP24:CP26"/>
    <mergeCell ref="CS24:CS26"/>
    <mergeCell ref="CT24:CT26"/>
    <mergeCell ref="CY24:CY26"/>
    <mergeCell ref="CZ24:CZ26"/>
    <mergeCell ref="CM27:CM29"/>
    <mergeCell ref="CN27:CN29"/>
    <mergeCell ref="CM33:CM35"/>
    <mergeCell ref="CN33:CN35"/>
    <mergeCell ref="DC33:DC35"/>
    <mergeCell ref="DD33:DD35"/>
    <mergeCell ref="CK51:CK53"/>
    <mergeCell ref="CK54:CK56"/>
    <mergeCell ref="DE60:DE62"/>
    <mergeCell ref="CI60:CI62"/>
    <mergeCell ref="CJ60:CJ62"/>
    <mergeCell ref="CI66:CI68"/>
    <mergeCell ref="CJ66:CJ68"/>
    <mergeCell ref="CV57:CV59"/>
    <mergeCell ref="CJ24:CJ26"/>
    <mergeCell ref="AZ48:AZ50"/>
    <mergeCell ref="BA48:BA50"/>
    <mergeCell ref="BF48:BF50"/>
    <mergeCell ref="BG48:BG50"/>
    <mergeCell ref="BB45:BB47"/>
    <mergeCell ref="BC45:BC47"/>
    <mergeCell ref="BB48:BB50"/>
    <mergeCell ref="BC48:BC50"/>
    <mergeCell ref="BD48:BD50"/>
    <mergeCell ref="BE48:BE50"/>
    <mergeCell ref="AZ51:AZ53"/>
    <mergeCell ref="AZ39:AZ41"/>
    <mergeCell ref="BA39:BA41"/>
    <mergeCell ref="BF39:BF41"/>
    <mergeCell ref="BG39:BG41"/>
    <mergeCell ref="BI72:BI74"/>
    <mergeCell ref="BH75:BH77"/>
    <mergeCell ref="BI75:BI77"/>
    <mergeCell ref="BH78:BH80"/>
    <mergeCell ref="BI78:BI80"/>
    <mergeCell ref="BH81:BH83"/>
    <mergeCell ref="BI57:BI59"/>
    <mergeCell ref="BI54:BI56"/>
    <mergeCell ref="BH57:BH59"/>
    <mergeCell ref="BF36:BF38"/>
    <mergeCell ref="BE66:BE68"/>
    <mergeCell ref="BD51:BD53"/>
    <mergeCell ref="BE51:BE53"/>
    <mergeCell ref="BD54:BD56"/>
    <mergeCell ref="BE54:BE56"/>
    <mergeCell ref="BD57:BD59"/>
    <mergeCell ref="BE57:BE59"/>
    <mergeCell ref="AZ66:AZ68"/>
    <mergeCell ref="BH60:BH62"/>
    <mergeCell ref="BI60:BI62"/>
    <mergeCell ref="BH63:BH65"/>
    <mergeCell ref="BI87:BI89"/>
    <mergeCell ref="BI27:BI29"/>
    <mergeCell ref="BH27:BH29"/>
    <mergeCell ref="BH30:BH32"/>
    <mergeCell ref="BI30:BI32"/>
    <mergeCell ref="BH84:BH86"/>
    <mergeCell ref="BI84:BI86"/>
    <mergeCell ref="BH87:BH89"/>
    <mergeCell ref="BH105:BH107"/>
    <mergeCell ref="BG57:BG59"/>
    <mergeCell ref="CE7:CE8"/>
    <mergeCell ref="CE9:CE11"/>
    <mergeCell ref="BS9:BS11"/>
    <mergeCell ref="BT9:BT11"/>
    <mergeCell ref="BU9:BU11"/>
    <mergeCell ref="BV9:BV11"/>
    <mergeCell ref="BW9:BW11"/>
    <mergeCell ref="BX9:BX11"/>
    <mergeCell ref="BY9:BY11"/>
    <mergeCell ref="BZ9:BZ11"/>
    <mergeCell ref="CA9:CA11"/>
    <mergeCell ref="BS18:BS20"/>
    <mergeCell ref="BT18:BT20"/>
    <mergeCell ref="BU18:BU20"/>
    <mergeCell ref="BV18:BV20"/>
    <mergeCell ref="BW18:BW20"/>
    <mergeCell ref="BH66:BH68"/>
    <mergeCell ref="BI66:BI68"/>
    <mergeCell ref="BG54:BG56"/>
    <mergeCell ref="BG60:BG62"/>
    <mergeCell ref="BG45:BG47"/>
    <mergeCell ref="BH42:BH44"/>
    <mergeCell ref="BI42:BI44"/>
    <mergeCell ref="BH45:BH47"/>
    <mergeCell ref="BI45:BI47"/>
    <mergeCell ref="BH48:BH50"/>
    <mergeCell ref="BI48:BI50"/>
    <mergeCell ref="BI36:BI38"/>
    <mergeCell ref="DE57:DE59"/>
    <mergeCell ref="DF57:DF59"/>
    <mergeCell ref="CL81:CL83"/>
    <mergeCell ref="CL84:CL86"/>
    <mergeCell ref="CI84:CI86"/>
    <mergeCell ref="CJ84:CJ86"/>
    <mergeCell ref="CF75:CF77"/>
    <mergeCell ref="CG75:CG77"/>
    <mergeCell ref="CI75:CI77"/>
    <mergeCell ref="CJ75:CJ77"/>
    <mergeCell ref="CF78:CF80"/>
    <mergeCell ref="AP5:AY5"/>
    <mergeCell ref="BH120:BH122"/>
    <mergeCell ref="BI120:BI122"/>
    <mergeCell ref="BI24:BI26"/>
    <mergeCell ref="BH24:BH26"/>
    <mergeCell ref="AX7:AY7"/>
    <mergeCell ref="AX9:AX11"/>
    <mergeCell ref="BA93:BA95"/>
    <mergeCell ref="AX81:AX83"/>
    <mergeCell ref="AZ111:AZ113"/>
    <mergeCell ref="AZ99:AZ101"/>
    <mergeCell ref="BF81:BF83"/>
    <mergeCell ref="AY81:AY83"/>
    <mergeCell ref="BB99:BB101"/>
    <mergeCell ref="BC99:BC101"/>
    <mergeCell ref="BB102:BB104"/>
    <mergeCell ref="BC102:BC104"/>
    <mergeCell ref="BG12:BG14"/>
    <mergeCell ref="BC12:BC14"/>
    <mergeCell ref="BB15:BB17"/>
    <mergeCell ref="BC15:BC17"/>
    <mergeCell ref="AY54:AY56"/>
    <mergeCell ref="AQ114:AQ116"/>
    <mergeCell ref="AV114:AV116"/>
    <mergeCell ref="AW114:AW116"/>
    <mergeCell ref="AR120:AR122"/>
    <mergeCell ref="AS120:AS122"/>
    <mergeCell ref="AP117:AP119"/>
    <mergeCell ref="AQ117:AQ119"/>
    <mergeCell ref="AV117:AV119"/>
    <mergeCell ref="AW117:AW119"/>
    <mergeCell ref="AT111:AT113"/>
    <mergeCell ref="AU111:AU113"/>
    <mergeCell ref="AZ5:BI5"/>
    <mergeCell ref="AX57:AX59"/>
    <mergeCell ref="AY57:AY59"/>
    <mergeCell ref="AX60:AX62"/>
    <mergeCell ref="AY60:AY62"/>
    <mergeCell ref="AX63:AX65"/>
    <mergeCell ref="AY63:AY65"/>
    <mergeCell ref="AX66:AX68"/>
    <mergeCell ref="AY66:AY68"/>
    <mergeCell ref="AX69:AX71"/>
    <mergeCell ref="BH9:BH11"/>
    <mergeCell ref="BH7:BI7"/>
    <mergeCell ref="AZ24:AZ26"/>
    <mergeCell ref="AX75:AX77"/>
    <mergeCell ref="AY75:AY77"/>
    <mergeCell ref="AX78:AX80"/>
    <mergeCell ref="AY78:AY80"/>
    <mergeCell ref="DI54:DI56"/>
    <mergeCell ref="DG33:DG35"/>
    <mergeCell ref="DH33:DH35"/>
    <mergeCell ref="DE54:DE56"/>
    <mergeCell ref="DF54:DF56"/>
    <mergeCell ref="CN63:CN65"/>
    <mergeCell ref="CN66:CN68"/>
    <mergeCell ref="DF93:DF95"/>
    <mergeCell ref="AF5:AI5"/>
    <mergeCell ref="AY9:AY11"/>
    <mergeCell ref="AX12:AX14"/>
    <mergeCell ref="AY12:AY14"/>
    <mergeCell ref="AX15:AX17"/>
    <mergeCell ref="AY15:AY17"/>
    <mergeCell ref="AX18:AX20"/>
    <mergeCell ref="AY18:AY20"/>
    <mergeCell ref="AX21:AX23"/>
    <mergeCell ref="AY21:AY23"/>
    <mergeCell ref="AX24:AX26"/>
    <mergeCell ref="AY24:AY26"/>
    <mergeCell ref="AX27:AX29"/>
    <mergeCell ref="AY27:AY29"/>
    <mergeCell ref="AX33:AX35"/>
    <mergeCell ref="AY33:AY35"/>
    <mergeCell ref="CL7:CL8"/>
    <mergeCell ref="CL12:CL14"/>
    <mergeCell ref="CL15:CL17"/>
    <mergeCell ref="CL39:CL41"/>
    <mergeCell ref="CL42:CL44"/>
    <mergeCell ref="CL45:CL47"/>
    <mergeCell ref="DG36:DG38"/>
    <mergeCell ref="BH36:BH38"/>
    <mergeCell ref="CF90:CF92"/>
    <mergeCell ref="CG90:CG92"/>
    <mergeCell ref="DC63:DC65"/>
    <mergeCell ref="DD63:DD65"/>
    <mergeCell ref="DB66:DB68"/>
    <mergeCell ref="CW66:CW68"/>
    <mergeCell ref="DI57:DI59"/>
    <mergeCell ref="DE84:DE86"/>
    <mergeCell ref="DF84:DF86"/>
    <mergeCell ref="CU54:CU56"/>
    <mergeCell ref="CM36:CM38"/>
    <mergeCell ref="CN36:CN38"/>
    <mergeCell ref="CY69:CY71"/>
    <mergeCell ref="BH69:BH71"/>
    <mergeCell ref="BI69:BI71"/>
    <mergeCell ref="BH72:BH74"/>
    <mergeCell ref="DI69:DI71"/>
    <mergeCell ref="CJ63:CJ65"/>
    <mergeCell ref="AZ81:AZ83"/>
    <mergeCell ref="CH81:CH83"/>
    <mergeCell ref="CH84:CH86"/>
    <mergeCell ref="CF81:CF83"/>
    <mergeCell ref="CG81:CG83"/>
    <mergeCell ref="CI81:CI83"/>
    <mergeCell ref="CJ81:CJ83"/>
    <mergeCell ref="BI81:BI83"/>
    <mergeCell ref="BH39:BH41"/>
    <mergeCell ref="BI39:BI41"/>
    <mergeCell ref="DM78:DM80"/>
    <mergeCell ref="DO63:DO65"/>
    <mergeCell ref="DO66:DO68"/>
    <mergeCell ref="DO69:DO71"/>
    <mergeCell ref="DO72:DO74"/>
    <mergeCell ref="DO75:DO77"/>
    <mergeCell ref="DO84:DO86"/>
    <mergeCell ref="CZ105:CZ107"/>
    <mergeCell ref="DA105:DA107"/>
    <mergeCell ref="DB105:DB107"/>
    <mergeCell ref="CU102:CU104"/>
    <mergeCell ref="CV102:CV104"/>
    <mergeCell ref="DO57:DO59"/>
    <mergeCell ref="DO60:DO62"/>
    <mergeCell ref="DI60:DI62"/>
    <mergeCell ref="DG84:DG86"/>
    <mergeCell ref="DH84:DH86"/>
    <mergeCell ref="DF111:DF113"/>
    <mergeCell ref="DE81:DE83"/>
    <mergeCell ref="DF81:DF83"/>
    <mergeCell ref="DH108:DH110"/>
    <mergeCell ref="DG111:DG113"/>
    <mergeCell ref="DH111:DH113"/>
    <mergeCell ref="CZ69:CZ71"/>
    <mergeCell ref="CY66:CY68"/>
    <mergeCell ref="CZ66:CZ68"/>
    <mergeCell ref="DA66:DA68"/>
    <mergeCell ref="DL78:DL80"/>
    <mergeCell ref="DL81:DL83"/>
    <mergeCell ref="DL84:DL86"/>
    <mergeCell ref="DO90:DO92"/>
    <mergeCell ref="DL108:DL110"/>
    <mergeCell ref="DL111:DL113"/>
    <mergeCell ref="DO93:DO95"/>
    <mergeCell ref="DO96:DO98"/>
    <mergeCell ref="DO99:DO101"/>
    <mergeCell ref="DO102:DO104"/>
    <mergeCell ref="DO105:DO107"/>
    <mergeCell ref="DO108:DO110"/>
    <mergeCell ref="DO111:DO113"/>
    <mergeCell ref="DE105:DE107"/>
    <mergeCell ref="DF105:DF107"/>
    <mergeCell ref="CY57:CY59"/>
    <mergeCell ref="CZ57:CZ59"/>
    <mergeCell ref="DA96:DA98"/>
    <mergeCell ref="DB96:DB98"/>
    <mergeCell ref="DA99:DA101"/>
    <mergeCell ref="DB99:DB101"/>
    <mergeCell ref="DG96:DG98"/>
    <mergeCell ref="DH96:DH98"/>
    <mergeCell ref="DG99:DG101"/>
    <mergeCell ref="DH99:DH101"/>
    <mergeCell ref="DG102:DG104"/>
    <mergeCell ref="DH102:DH104"/>
    <mergeCell ref="DG105:DG107"/>
    <mergeCell ref="DG57:DG59"/>
    <mergeCell ref="DF78:DF80"/>
    <mergeCell ref="DE69:DE71"/>
    <mergeCell ref="CY78:CY80"/>
    <mergeCell ref="CZ78:CZ80"/>
    <mergeCell ref="DA78:DA80"/>
    <mergeCell ref="CZ81:CZ83"/>
    <mergeCell ref="DG81:DG83"/>
    <mergeCell ref="DH81:DH83"/>
    <mergeCell ref="DL144:DL146"/>
    <mergeCell ref="DL147:DL149"/>
    <mergeCell ref="DL150:DL152"/>
    <mergeCell ref="DL153:DL155"/>
    <mergeCell ref="DL117:DL119"/>
    <mergeCell ref="DL120:DL122"/>
    <mergeCell ref="DL123:DL125"/>
    <mergeCell ref="DL126:DL128"/>
    <mergeCell ref="DL129:DL131"/>
    <mergeCell ref="DL132:DL134"/>
    <mergeCell ref="DL135:DL137"/>
    <mergeCell ref="CN84:CN86"/>
    <mergeCell ref="DF96:DF98"/>
    <mergeCell ref="DE93:DE95"/>
    <mergeCell ref="DE96:DE98"/>
    <mergeCell ref="CM111:CM113"/>
    <mergeCell ref="CO111:CO113"/>
    <mergeCell ref="CP111:CP113"/>
    <mergeCell ref="CM108:CM110"/>
    <mergeCell ref="CN108:CN110"/>
    <mergeCell ref="CO108:CO110"/>
    <mergeCell ref="CP108:CP110"/>
    <mergeCell ref="CR108:CR110"/>
    <mergeCell ref="CQ111:CQ113"/>
    <mergeCell ref="CR111:CR113"/>
    <mergeCell ref="CY102:CY104"/>
    <mergeCell ref="CZ102:CZ104"/>
    <mergeCell ref="DA102:DA104"/>
    <mergeCell ref="DB102:DB104"/>
    <mergeCell ref="CM105:CM107"/>
    <mergeCell ref="CN105:CN107"/>
    <mergeCell ref="CO105:CO107"/>
    <mergeCell ref="CP105:CP107"/>
    <mergeCell ref="CS105:CS107"/>
    <mergeCell ref="DG90:DG92"/>
    <mergeCell ref="DG114:DG116"/>
    <mergeCell ref="DH114:DH116"/>
    <mergeCell ref="DG87:DG89"/>
    <mergeCell ref="DH105:DH107"/>
    <mergeCell ref="DL114:DL116"/>
    <mergeCell ref="DB114:DB116"/>
    <mergeCell ref="CM102:CM104"/>
    <mergeCell ref="CT102:CT104"/>
    <mergeCell ref="DF135:DF137"/>
    <mergeCell ref="DE138:DE140"/>
    <mergeCell ref="DF150:DF152"/>
    <mergeCell ref="DE135:DE137"/>
    <mergeCell ref="CN87:CN89"/>
    <mergeCell ref="CZ132:CZ134"/>
    <mergeCell ref="DA132:DA134"/>
    <mergeCell ref="DB132:DB134"/>
    <mergeCell ref="CN111:CN113"/>
    <mergeCell ref="CO141:CO143"/>
    <mergeCell ref="CP141:CP143"/>
    <mergeCell ref="CS141:CS143"/>
    <mergeCell ref="CT141:CT143"/>
    <mergeCell ref="CY141:CY143"/>
    <mergeCell ref="CZ141:CZ143"/>
    <mergeCell ref="DA141:DA143"/>
    <mergeCell ref="DB141:DB143"/>
    <mergeCell ref="DA150:DA152"/>
    <mergeCell ref="DB150:DB152"/>
    <mergeCell ref="DE108:DE110"/>
    <mergeCell ref="CN129:CN131"/>
    <mergeCell ref="CL90:CL92"/>
    <mergeCell ref="CL93:CL95"/>
    <mergeCell ref="DL87:DL89"/>
    <mergeCell ref="DL90:DL92"/>
    <mergeCell ref="DL93:DL95"/>
    <mergeCell ref="DF108:DF110"/>
    <mergeCell ref="DE111:DE113"/>
    <mergeCell ref="CY138:CY140"/>
    <mergeCell ref="CZ138:CZ140"/>
    <mergeCell ref="CU132:CU134"/>
    <mergeCell ref="CV132:CV134"/>
    <mergeCell ref="CU135:CU137"/>
    <mergeCell ref="CV135:CV137"/>
    <mergeCell ref="DL96:DL98"/>
    <mergeCell ref="DL99:DL101"/>
    <mergeCell ref="DL102:DL104"/>
    <mergeCell ref="DL105:DL107"/>
    <mergeCell ref="DE114:DE116"/>
    <mergeCell ref="DE87:DE89"/>
    <mergeCell ref="DF87:DF89"/>
    <mergeCell ref="CO102:CO104"/>
    <mergeCell ref="BH126:BH128"/>
    <mergeCell ref="CL120:CL122"/>
    <mergeCell ref="CL123:CL125"/>
    <mergeCell ref="CL126:CL128"/>
    <mergeCell ref="CL129:CL131"/>
    <mergeCell ref="CL132:CL134"/>
    <mergeCell ref="CL135:CL137"/>
    <mergeCell ref="CL96:CL98"/>
    <mergeCell ref="CF111:CF113"/>
    <mergeCell ref="CG111:CG113"/>
    <mergeCell ref="CI111:CI113"/>
    <mergeCell ref="CJ111:CJ113"/>
    <mergeCell ref="CF114:CF116"/>
    <mergeCell ref="CG114:CG116"/>
    <mergeCell ref="CI114:CI116"/>
    <mergeCell ref="CJ108:CJ110"/>
    <mergeCell ref="CH105:CH107"/>
    <mergeCell ref="CH108:CH110"/>
    <mergeCell ref="CH111:CH113"/>
    <mergeCell ref="BH123:BH125"/>
    <mergeCell ref="BI123:BI125"/>
    <mergeCell ref="BH93:BH95"/>
    <mergeCell ref="BI93:BI95"/>
    <mergeCell ref="BH96:BH98"/>
    <mergeCell ref="BI96:BI98"/>
    <mergeCell ref="BH99:BH101"/>
    <mergeCell ref="BI99:BI101"/>
    <mergeCell ref="BH102:BH104"/>
    <mergeCell ref="BI102:BI104"/>
    <mergeCell ref="BH111:BH113"/>
    <mergeCell ref="BI111:BI113"/>
    <mergeCell ref="BH114:BH116"/>
    <mergeCell ref="CJ102:CJ104"/>
    <mergeCell ref="CF93:CF95"/>
    <mergeCell ref="CG93:CG95"/>
    <mergeCell ref="CI93:CI95"/>
    <mergeCell ref="CJ93:CJ95"/>
    <mergeCell ref="CF96:CF98"/>
    <mergeCell ref="CG96:CG98"/>
    <mergeCell ref="CI90:CI92"/>
    <mergeCell ref="AY102:AY104"/>
    <mergeCell ref="AX105:AX107"/>
    <mergeCell ref="AX132:AX134"/>
    <mergeCell ref="AG105:AG107"/>
    <mergeCell ref="AY105:AY107"/>
    <mergeCell ref="AY132:AY134"/>
    <mergeCell ref="AX135:AX137"/>
    <mergeCell ref="AX99:AX101"/>
    <mergeCell ref="AY123:AY125"/>
    <mergeCell ref="AX126:AX128"/>
    <mergeCell ref="AY126:AY128"/>
    <mergeCell ref="AX129:AX131"/>
    <mergeCell ref="AY129:AY131"/>
    <mergeCell ref="AX120:AX122"/>
    <mergeCell ref="AY135:AY137"/>
    <mergeCell ref="CH114:CH116"/>
    <mergeCell ref="CH117:CH119"/>
    <mergeCell ref="CH120:CH122"/>
    <mergeCell ref="CF117:CF119"/>
    <mergeCell ref="CI117:CI119"/>
    <mergeCell ref="CJ117:CJ119"/>
    <mergeCell ref="CG120:CG122"/>
    <mergeCell ref="CI120:CI122"/>
    <mergeCell ref="CJ120:CJ122"/>
    <mergeCell ref="AP132:AP134"/>
    <mergeCell ref="AQ132:AQ134"/>
    <mergeCell ref="AV132:AV134"/>
    <mergeCell ref="AW135:AW137"/>
    <mergeCell ref="BA123:BA125"/>
    <mergeCell ref="AP135:AP137"/>
    <mergeCell ref="AQ135:AQ137"/>
    <mergeCell ref="AX123:AX125"/>
    <mergeCell ref="AZ135:AZ137"/>
    <mergeCell ref="AZ123:AZ125"/>
    <mergeCell ref="AZ129:AZ131"/>
    <mergeCell ref="AT114:AT116"/>
    <mergeCell ref="BF117:BF119"/>
    <mergeCell ref="BG117:BG119"/>
    <mergeCell ref="AZ120:AZ122"/>
    <mergeCell ref="BA120:BA122"/>
    <mergeCell ref="BF120:BF122"/>
    <mergeCell ref="BG120:BG122"/>
    <mergeCell ref="BB117:BB119"/>
    <mergeCell ref="BA108:BA110"/>
    <mergeCell ref="BF108:BF110"/>
    <mergeCell ref="BI114:BI116"/>
    <mergeCell ref="BH117:BH119"/>
    <mergeCell ref="AR102:AR104"/>
    <mergeCell ref="AS102:AS104"/>
    <mergeCell ref="AR105:AR107"/>
    <mergeCell ref="AS105:AS107"/>
    <mergeCell ref="AP108:AP110"/>
    <mergeCell ref="V150:V152"/>
    <mergeCell ref="CG135:CG137"/>
    <mergeCell ref="V117:V119"/>
    <mergeCell ref="AH144:AH146"/>
    <mergeCell ref="AI144:AI146"/>
    <mergeCell ref="AP141:AP143"/>
    <mergeCell ref="AX117:AX119"/>
    <mergeCell ref="W129:W131"/>
    <mergeCell ref="AQ141:AQ143"/>
    <mergeCell ref="BA111:BA113"/>
    <mergeCell ref="V153:V155"/>
    <mergeCell ref="V156:V158"/>
    <mergeCell ref="W144:W146"/>
    <mergeCell ref="W147:W149"/>
    <mergeCell ref="W150:W152"/>
    <mergeCell ref="V123:V125"/>
    <mergeCell ref="V126:V128"/>
    <mergeCell ref="V129:V131"/>
    <mergeCell ref="V132:V134"/>
    <mergeCell ref="V135:V137"/>
    <mergeCell ref="V138:V140"/>
    <mergeCell ref="V141:V143"/>
    <mergeCell ref="V144:V146"/>
    <mergeCell ref="V147:V149"/>
    <mergeCell ref="V102:V104"/>
    <mergeCell ref="W117:W119"/>
    <mergeCell ref="W120:W122"/>
    <mergeCell ref="W123:W125"/>
    <mergeCell ref="W126:W128"/>
    <mergeCell ref="BI117:BI119"/>
    <mergeCell ref="BI126:BI128"/>
    <mergeCell ref="BH129:BH131"/>
    <mergeCell ref="BI129:BI131"/>
    <mergeCell ref="BH132:BH134"/>
    <mergeCell ref="BI132:BI134"/>
    <mergeCell ref="BH135:BH137"/>
    <mergeCell ref="BI135:BI137"/>
    <mergeCell ref="BH138:BH140"/>
    <mergeCell ref="BI138:BI140"/>
    <mergeCell ref="BH141:BH143"/>
    <mergeCell ref="BI141:BI143"/>
    <mergeCell ref="CE117:CE119"/>
    <mergeCell ref="CE120:CE122"/>
    <mergeCell ref="CE123:CE125"/>
    <mergeCell ref="CE126:CE128"/>
    <mergeCell ref="CE129:CE131"/>
    <mergeCell ref="CE132:CE134"/>
    <mergeCell ref="AX114:AX116"/>
    <mergeCell ref="AY114:AY116"/>
    <mergeCell ref="AX144:AX146"/>
    <mergeCell ref="AY144:AY146"/>
    <mergeCell ref="AX147:AX149"/>
    <mergeCell ref="AY147:AY149"/>
    <mergeCell ref="AX150:AX152"/>
    <mergeCell ref="AY150:AY152"/>
    <mergeCell ref="W141:W143"/>
    <mergeCell ref="AD120:AD122"/>
    <mergeCell ref="AH132:AH134"/>
    <mergeCell ref="AI132:AI134"/>
    <mergeCell ref="AY117:AY119"/>
    <mergeCell ref="AX156:AX158"/>
    <mergeCell ref="AY156:AY158"/>
    <mergeCell ref="CG117:CG119"/>
    <mergeCell ref="CF120:CF122"/>
    <mergeCell ref="AR147:AR149"/>
    <mergeCell ref="CM156:CM158"/>
    <mergeCell ref="CL150:CL152"/>
    <mergeCell ref="AX138:AX140"/>
    <mergeCell ref="AY138:AY140"/>
    <mergeCell ref="AX141:AX143"/>
    <mergeCell ref="AY141:AY143"/>
    <mergeCell ref="BH147:BH149"/>
    <mergeCell ref="BI147:BI149"/>
    <mergeCell ref="BH150:BH152"/>
    <mergeCell ref="BI150:BI152"/>
    <mergeCell ref="BH153:BH155"/>
    <mergeCell ref="BI153:BI155"/>
    <mergeCell ref="AP153:AP155"/>
    <mergeCell ref="CL153:CL155"/>
    <mergeCell ref="CM138:CM140"/>
    <mergeCell ref="CN138:CN140"/>
    <mergeCell ref="CM147:CM149"/>
    <mergeCell ref="CN147:CN149"/>
    <mergeCell ref="BA144:BA146"/>
    <mergeCell ref="AZ138:AZ140"/>
    <mergeCell ref="BA138:BA140"/>
    <mergeCell ref="CN156:CN158"/>
    <mergeCell ref="BH156:BH158"/>
    <mergeCell ref="BI156:BI158"/>
    <mergeCell ref="CF153:CF155"/>
    <mergeCell ref="CG153:CG155"/>
    <mergeCell ref="CI153:CI155"/>
    <mergeCell ref="CJ153:CJ155"/>
    <mergeCell ref="CF156:CF158"/>
    <mergeCell ref="CM141:CM143"/>
    <mergeCell ref="CN141:CN143"/>
    <mergeCell ref="CM150:CM152"/>
    <mergeCell ref="AX153:AX155"/>
    <mergeCell ref="AY153:AY155"/>
    <mergeCell ref="AP138:AP140"/>
    <mergeCell ref="AQ138:AQ140"/>
    <mergeCell ref="AV138:AV140"/>
    <mergeCell ref="AW138:AW140"/>
    <mergeCell ref="AZ147:AZ149"/>
    <mergeCell ref="AZ141:AZ143"/>
    <mergeCell ref="BA141:BA143"/>
    <mergeCell ref="AZ144:AZ146"/>
    <mergeCell ref="BC144:BC146"/>
    <mergeCell ref="BH144:BH146"/>
    <mergeCell ref="BB153:BB155"/>
    <mergeCell ref="BC153:BC155"/>
    <mergeCell ref="BC147:BC149"/>
    <mergeCell ref="BB150:BB152"/>
    <mergeCell ref="BC150:BC152"/>
    <mergeCell ref="AZ156:AZ158"/>
    <mergeCell ref="BA156:BA158"/>
    <mergeCell ref="BF156:BF158"/>
    <mergeCell ref="AT156:AT158"/>
    <mergeCell ref="AU156:AU158"/>
    <mergeCell ref="BN141:BN143"/>
    <mergeCell ref="BO141:BO143"/>
    <mergeCell ref="BP141:BP143"/>
    <mergeCell ref="BQ141:BQ143"/>
    <mergeCell ref="BR141:BR143"/>
    <mergeCell ref="BS141:BS143"/>
    <mergeCell ref="BT141:BT143"/>
    <mergeCell ref="BU147:BU149"/>
    <mergeCell ref="BV147:BV149"/>
    <mergeCell ref="S69:S71"/>
    <mergeCell ref="V87:V89"/>
    <mergeCell ref="V90:V92"/>
    <mergeCell ref="V93:V95"/>
    <mergeCell ref="V96:V98"/>
    <mergeCell ref="V63:V65"/>
    <mergeCell ref="P105:P107"/>
    <mergeCell ref="U156:U158"/>
    <mergeCell ref="AW132:AW134"/>
    <mergeCell ref="AR126:AR128"/>
    <mergeCell ref="AS126:AS128"/>
    <mergeCell ref="AS129:AS131"/>
    <mergeCell ref="AR132:AR134"/>
    <mergeCell ref="AS132:AS134"/>
    <mergeCell ref="AR129:AR131"/>
    <mergeCell ref="AR123:AR125"/>
    <mergeCell ref="AS123:AS125"/>
    <mergeCell ref="AR111:AR113"/>
    <mergeCell ref="AS111:AS113"/>
    <mergeCell ref="AR114:AR116"/>
    <mergeCell ref="AS114:AS116"/>
    <mergeCell ref="AR117:AR119"/>
    <mergeCell ref="AS117:AS119"/>
    <mergeCell ref="AT117:AT119"/>
    <mergeCell ref="AT132:AT134"/>
    <mergeCell ref="AU132:AU134"/>
    <mergeCell ref="AW129:AW131"/>
    <mergeCell ref="AT126:AT128"/>
    <mergeCell ref="AU138:AU140"/>
    <mergeCell ref="AP123:AP125"/>
    <mergeCell ref="AP126:AP128"/>
    <mergeCell ref="AQ126:AQ128"/>
    <mergeCell ref="AT141:AT143"/>
    <mergeCell ref="AU141:AU143"/>
    <mergeCell ref="AT138:AT140"/>
    <mergeCell ref="AT135:AT137"/>
    <mergeCell ref="AU135:AU137"/>
    <mergeCell ref="AV141:AV143"/>
    <mergeCell ref="V99:V101"/>
    <mergeCell ref="AG111:AG113"/>
    <mergeCell ref="AG114:AG116"/>
    <mergeCell ref="AH87:AH89"/>
    <mergeCell ref="AU99:AU101"/>
    <mergeCell ref="AP93:AP95"/>
    <mergeCell ref="AQ93:AQ95"/>
    <mergeCell ref="AV93:AV95"/>
    <mergeCell ref="AW93:AW95"/>
    <mergeCell ref="AP96:AP98"/>
    <mergeCell ref="AQ96:AQ98"/>
    <mergeCell ref="AH90:AH92"/>
    <mergeCell ref="AI105:AI107"/>
    <mergeCell ref="AU126:AU128"/>
    <mergeCell ref="AT129:AT131"/>
    <mergeCell ref="AU129:AU131"/>
    <mergeCell ref="AU117:AU119"/>
    <mergeCell ref="AR108:AR110"/>
    <mergeCell ref="AS108:AS110"/>
    <mergeCell ref="AU114:AU116"/>
    <mergeCell ref="AT105:AT107"/>
    <mergeCell ref="AU105:AU107"/>
    <mergeCell ref="AT120:AT122"/>
    <mergeCell ref="AU120:AU122"/>
    <mergeCell ref="AT123:AT125"/>
    <mergeCell ref="AU123:AU125"/>
    <mergeCell ref="W135:W137"/>
    <mergeCell ref="V120:V122"/>
    <mergeCell ref="W138:W140"/>
    <mergeCell ref="Q126:Q128"/>
    <mergeCell ref="Q90:Q92"/>
    <mergeCell ref="Q93:Q95"/>
    <mergeCell ref="P75:P77"/>
    <mergeCell ref="AS147:AS149"/>
    <mergeCell ref="AV126:AV128"/>
    <mergeCell ref="AW126:AW128"/>
    <mergeCell ref="AP129:AP131"/>
    <mergeCell ref="AX108:AX110"/>
    <mergeCell ref="AY120:AY122"/>
    <mergeCell ref="AP120:AP122"/>
    <mergeCell ref="AP111:AP113"/>
    <mergeCell ref="AQ111:AQ113"/>
    <mergeCell ref="AV111:AV113"/>
    <mergeCell ref="AW111:AW113"/>
    <mergeCell ref="AP114:AP116"/>
    <mergeCell ref="V111:V113"/>
    <mergeCell ref="V114:V116"/>
    <mergeCell ref="AY99:AY101"/>
    <mergeCell ref="AX102:AX104"/>
    <mergeCell ref="W153:W155"/>
    <mergeCell ref="W156:W158"/>
    <mergeCell ref="W93:W95"/>
    <mergeCell ref="W96:W98"/>
    <mergeCell ref="W99:W101"/>
    <mergeCell ref="W102:W104"/>
    <mergeCell ref="W105:W107"/>
    <mergeCell ref="W108:W110"/>
    <mergeCell ref="W111:W113"/>
    <mergeCell ref="W114:W116"/>
    <mergeCell ref="W87:W89"/>
    <mergeCell ref="W90:W92"/>
    <mergeCell ref="U132:U134"/>
    <mergeCell ref="U129:U131"/>
    <mergeCell ref="T150:T152"/>
    <mergeCell ref="AX84:AX86"/>
    <mergeCell ref="AX96:AX98"/>
    <mergeCell ref="AX87:AX89"/>
    <mergeCell ref="AY87:AY89"/>
    <mergeCell ref="AX90:AX92"/>
    <mergeCell ref="AY90:AY92"/>
    <mergeCell ref="AX93:AX95"/>
    <mergeCell ref="AY93:AY95"/>
    <mergeCell ref="AX111:AX113"/>
    <mergeCell ref="AY111:AY113"/>
    <mergeCell ref="AS138:AS140"/>
    <mergeCell ref="AR141:AR143"/>
    <mergeCell ref="AS141:AS143"/>
    <mergeCell ref="AQ129:AQ131"/>
    <mergeCell ref="AV129:AV131"/>
    <mergeCell ref="AR135:AR137"/>
    <mergeCell ref="AS135:AS137"/>
    <mergeCell ref="AR138:AR140"/>
    <mergeCell ref="AT108:AT110"/>
    <mergeCell ref="AU108:AU110"/>
    <mergeCell ref="AP102:AP104"/>
    <mergeCell ref="AQ102:AQ104"/>
    <mergeCell ref="AV102:AV104"/>
    <mergeCell ref="AW102:AW104"/>
    <mergeCell ref="AP105:AP107"/>
    <mergeCell ref="AQ105:AQ107"/>
    <mergeCell ref="U141:U143"/>
    <mergeCell ref="U144:U146"/>
    <mergeCell ref="U147:U149"/>
    <mergeCell ref="T111:T113"/>
    <mergeCell ref="T114:T116"/>
    <mergeCell ref="T117:T119"/>
    <mergeCell ref="T120:T122"/>
    <mergeCell ref="T123:T125"/>
    <mergeCell ref="T126:T128"/>
    <mergeCell ref="T129:T131"/>
    <mergeCell ref="T132:T134"/>
    <mergeCell ref="T135:T137"/>
    <mergeCell ref="T138:T140"/>
    <mergeCell ref="T141:T143"/>
    <mergeCell ref="T144:T146"/>
    <mergeCell ref="T147:T149"/>
    <mergeCell ref="T99:T101"/>
    <mergeCell ref="T102:T104"/>
    <mergeCell ref="T105:T107"/>
    <mergeCell ref="U105:U107"/>
    <mergeCell ref="S72:S74"/>
    <mergeCell ref="T153:T155"/>
    <mergeCell ref="O123:O125"/>
    <mergeCell ref="P123:P125"/>
    <mergeCell ref="O117:O119"/>
    <mergeCell ref="O60:O62"/>
    <mergeCell ref="U117:U119"/>
    <mergeCell ref="U120:U122"/>
    <mergeCell ref="U123:U125"/>
    <mergeCell ref="U150:U152"/>
    <mergeCell ref="U153:U155"/>
    <mergeCell ref="N60:N62"/>
    <mergeCell ref="W54:W56"/>
    <mergeCell ref="T75:T77"/>
    <mergeCell ref="T78:T80"/>
    <mergeCell ref="P96:P98"/>
    <mergeCell ref="P147:P149"/>
    <mergeCell ref="P126:P128"/>
    <mergeCell ref="U75:U77"/>
    <mergeCell ref="U78:U80"/>
    <mergeCell ref="P93:P95"/>
    <mergeCell ref="T72:T74"/>
    <mergeCell ref="S138:S140"/>
    <mergeCell ref="S141:S143"/>
    <mergeCell ref="S144:S146"/>
    <mergeCell ref="S147:S149"/>
    <mergeCell ref="T108:T110"/>
    <mergeCell ref="P141:P143"/>
    <mergeCell ref="U126:U128"/>
    <mergeCell ref="P87:P89"/>
    <mergeCell ref="P138:P140"/>
    <mergeCell ref="P111:P113"/>
    <mergeCell ref="V54:V56"/>
    <mergeCell ref="R132:R134"/>
    <mergeCell ref="R135:R137"/>
    <mergeCell ref="Q135:Q137"/>
    <mergeCell ref="P102:P104"/>
    <mergeCell ref="P120:P122"/>
    <mergeCell ref="P132:P134"/>
    <mergeCell ref="P135:P137"/>
    <mergeCell ref="V75:V77"/>
    <mergeCell ref="V78:V80"/>
    <mergeCell ref="V81:V83"/>
    <mergeCell ref="W132:W134"/>
    <mergeCell ref="L54:L56"/>
    <mergeCell ref="L57:L59"/>
    <mergeCell ref="U45:U47"/>
    <mergeCell ref="U48:U50"/>
    <mergeCell ref="U51:U53"/>
    <mergeCell ref="U54:U56"/>
    <mergeCell ref="U57:U59"/>
    <mergeCell ref="U60:U62"/>
    <mergeCell ref="U63:U65"/>
    <mergeCell ref="O48:O50"/>
    <mergeCell ref="O51:O53"/>
    <mergeCell ref="U42:U44"/>
    <mergeCell ref="L96:L98"/>
    <mergeCell ref="L99:L101"/>
    <mergeCell ref="T156:T158"/>
    <mergeCell ref="U135:U137"/>
    <mergeCell ref="U138:U140"/>
    <mergeCell ref="P90:P92"/>
    <mergeCell ref="T81:T83"/>
    <mergeCell ref="T45:T47"/>
    <mergeCell ref="S150:S152"/>
    <mergeCell ref="C5:F5"/>
    <mergeCell ref="I7:I8"/>
    <mergeCell ref="L9:L11"/>
    <mergeCell ref="L12:L14"/>
    <mergeCell ref="L15:L17"/>
    <mergeCell ref="I9:I11"/>
    <mergeCell ref="I12:I14"/>
    <mergeCell ref="L105:L107"/>
    <mergeCell ref="L108:L110"/>
    <mergeCell ref="L18:L20"/>
    <mergeCell ref="L21:L23"/>
    <mergeCell ref="L24:L26"/>
    <mergeCell ref="L27:L29"/>
    <mergeCell ref="L33:L35"/>
    <mergeCell ref="L36:L38"/>
    <mergeCell ref="L39:L41"/>
    <mergeCell ref="L87:L89"/>
    <mergeCell ref="L90:L92"/>
    <mergeCell ref="F7:F8"/>
    <mergeCell ref="G7:G8"/>
    <mergeCell ref="F96:F98"/>
    <mergeCell ref="F99:F101"/>
    <mergeCell ref="F102:F104"/>
    <mergeCell ref="L60:L62"/>
    <mergeCell ref="L63:L65"/>
    <mergeCell ref="L66:L68"/>
    <mergeCell ref="L69:L71"/>
    <mergeCell ref="L72:L74"/>
    <mergeCell ref="L75:L77"/>
    <mergeCell ref="G9:G11"/>
    <mergeCell ref="E7:E8"/>
    <mergeCell ref="H75:H77"/>
    <mergeCell ref="K7:K8"/>
    <mergeCell ref="U66:U68"/>
    <mergeCell ref="U69:U71"/>
    <mergeCell ref="U72:U74"/>
    <mergeCell ref="O27:O29"/>
    <mergeCell ref="O30:O32"/>
    <mergeCell ref="P27:P29"/>
    <mergeCell ref="N87:N89"/>
    <mergeCell ref="N90:N92"/>
    <mergeCell ref="N51:N53"/>
    <mergeCell ref="Q66:Q68"/>
    <mergeCell ref="Q48:Q50"/>
    <mergeCell ref="Q51:Q53"/>
    <mergeCell ref="Q54:Q56"/>
    <mergeCell ref="R42:R44"/>
    <mergeCell ref="R45:R47"/>
    <mergeCell ref="P66:P68"/>
    <mergeCell ref="T63:T65"/>
    <mergeCell ref="O72:O74"/>
    <mergeCell ref="Q57:Q59"/>
    <mergeCell ref="R63:R65"/>
    <mergeCell ref="R66:R68"/>
    <mergeCell ref="R69:R71"/>
    <mergeCell ref="R72:R74"/>
    <mergeCell ref="O87:O89"/>
    <mergeCell ref="N84:N86"/>
    <mergeCell ref="P39:P41"/>
    <mergeCell ref="P42:P44"/>
    <mergeCell ref="P45:P47"/>
    <mergeCell ref="P48:P50"/>
    <mergeCell ref="P51:P53"/>
    <mergeCell ref="P54:P56"/>
    <mergeCell ref="W57:W59"/>
    <mergeCell ref="W60:W62"/>
    <mergeCell ref="S60:S62"/>
    <mergeCell ref="Q33:Q35"/>
    <mergeCell ref="Q36:Q38"/>
    <mergeCell ref="Q39:Q41"/>
    <mergeCell ref="O63:O65"/>
    <mergeCell ref="P69:P71"/>
    <mergeCell ref="P72:P74"/>
    <mergeCell ref="O69:O71"/>
    <mergeCell ref="N48:N50"/>
    <mergeCell ref="P60:P62"/>
    <mergeCell ref="T48:T50"/>
    <mergeCell ref="T51:T53"/>
    <mergeCell ref="T54:T56"/>
    <mergeCell ref="N72:N74"/>
    <mergeCell ref="N63:N65"/>
    <mergeCell ref="S75:S77"/>
    <mergeCell ref="S78:S80"/>
    <mergeCell ref="S81:S83"/>
    <mergeCell ref="S84:S86"/>
    <mergeCell ref="T42:T44"/>
    <mergeCell ref="W48:W50"/>
    <mergeCell ref="Q60:Q62"/>
    <mergeCell ref="V36:V38"/>
    <mergeCell ref="V39:V41"/>
    <mergeCell ref="V42:V44"/>
    <mergeCell ref="V45:V47"/>
    <mergeCell ref="O36:O38"/>
    <mergeCell ref="O39:O41"/>
    <mergeCell ref="O42:O44"/>
    <mergeCell ref="N54:N56"/>
    <mergeCell ref="N57:N59"/>
    <mergeCell ref="T69:T71"/>
    <mergeCell ref="W36:W38"/>
    <mergeCell ref="Q69:Q71"/>
    <mergeCell ref="Q72:Q74"/>
    <mergeCell ref="Q75:Q77"/>
    <mergeCell ref="O57:O59"/>
    <mergeCell ref="O66:O68"/>
    <mergeCell ref="T66:T68"/>
    <mergeCell ref="S63:S65"/>
    <mergeCell ref="S66:S68"/>
    <mergeCell ref="K48:K50"/>
    <mergeCell ref="K51:K53"/>
    <mergeCell ref="K54:K56"/>
    <mergeCell ref="K60:K62"/>
    <mergeCell ref="M39:M41"/>
    <mergeCell ref="M42:M44"/>
    <mergeCell ref="M36:M38"/>
    <mergeCell ref="J7:J8"/>
    <mergeCell ref="M15:M17"/>
    <mergeCell ref="K9:K11"/>
    <mergeCell ref="K12:K14"/>
    <mergeCell ref="K15:K17"/>
    <mergeCell ref="K18:K20"/>
    <mergeCell ref="L7:L8"/>
    <mergeCell ref="M12:M14"/>
    <mergeCell ref="M69:M71"/>
    <mergeCell ref="I66:I68"/>
    <mergeCell ref="M45:M47"/>
    <mergeCell ref="M48:M50"/>
    <mergeCell ref="M51:M53"/>
    <mergeCell ref="F93:F95"/>
    <mergeCell ref="F9:F11"/>
    <mergeCell ref="F12:F14"/>
    <mergeCell ref="F15:F17"/>
    <mergeCell ref="F18:F20"/>
    <mergeCell ref="F21:F23"/>
    <mergeCell ref="I18:I20"/>
    <mergeCell ref="I21:I23"/>
    <mergeCell ref="I42:I44"/>
    <mergeCell ref="I45:I47"/>
    <mergeCell ref="I48:I50"/>
    <mergeCell ref="G15:G17"/>
    <mergeCell ref="G12:G14"/>
    <mergeCell ref="H93:H95"/>
    <mergeCell ref="K75:K77"/>
    <mergeCell ref="K78:K80"/>
    <mergeCell ref="K81:K83"/>
    <mergeCell ref="K84:K86"/>
    <mergeCell ref="F57:F59"/>
    <mergeCell ref="G78:G80"/>
    <mergeCell ref="F75:F77"/>
    <mergeCell ref="I60:I62"/>
    <mergeCell ref="I93:I95"/>
    <mergeCell ref="F24:F26"/>
    <mergeCell ref="F27:F29"/>
    <mergeCell ref="F33:F35"/>
    <mergeCell ref="F36:F38"/>
    <mergeCell ref="G60:G62"/>
    <mergeCell ref="G45:G47"/>
    <mergeCell ref="K90:K92"/>
    <mergeCell ref="K93:K95"/>
    <mergeCell ref="I27:I29"/>
    <mergeCell ref="M81:M83"/>
    <mergeCell ref="M84:M86"/>
    <mergeCell ref="J90:J92"/>
    <mergeCell ref="J93:J95"/>
    <mergeCell ref="M33:M35"/>
    <mergeCell ref="K57:K59"/>
    <mergeCell ref="F39:F41"/>
    <mergeCell ref="K72:K74"/>
    <mergeCell ref="L42:L44"/>
    <mergeCell ref="L45:L47"/>
    <mergeCell ref="L48:L50"/>
    <mergeCell ref="L51:L53"/>
    <mergeCell ref="M144:M146"/>
    <mergeCell ref="M147:M149"/>
    <mergeCell ref="M150:M152"/>
    <mergeCell ref="M153:M155"/>
    <mergeCell ref="P153:P155"/>
    <mergeCell ref="P114:P116"/>
    <mergeCell ref="P144:P146"/>
    <mergeCell ref="M156:M158"/>
    <mergeCell ref="O153:O155"/>
    <mergeCell ref="E15:E17"/>
    <mergeCell ref="E18:E20"/>
    <mergeCell ref="E21:E23"/>
    <mergeCell ref="E24:E26"/>
    <mergeCell ref="F120:F122"/>
    <mergeCell ref="E90:E92"/>
    <mergeCell ref="G90:G92"/>
    <mergeCell ref="E93:E95"/>
    <mergeCell ref="G93:G95"/>
    <mergeCell ref="F78:F80"/>
    <mergeCell ref="I51:I53"/>
    <mergeCell ref="I54:I56"/>
    <mergeCell ref="I57:I59"/>
    <mergeCell ref="I72:I74"/>
    <mergeCell ref="I75:I77"/>
    <mergeCell ref="I78:I80"/>
    <mergeCell ref="I81:I83"/>
    <mergeCell ref="F42:F44"/>
    <mergeCell ref="G42:G44"/>
    <mergeCell ref="I108:I110"/>
    <mergeCell ref="E102:E104"/>
    <mergeCell ref="E48:E50"/>
    <mergeCell ref="G48:G50"/>
    <mergeCell ref="N141:N143"/>
    <mergeCell ref="N144:N146"/>
    <mergeCell ref="N147:N149"/>
    <mergeCell ref="N150:N152"/>
    <mergeCell ref="N153:N155"/>
    <mergeCell ref="N156:N158"/>
    <mergeCell ref="O144:O146"/>
    <mergeCell ref="O147:O149"/>
    <mergeCell ref="O150:O152"/>
    <mergeCell ref="O141:O143"/>
    <mergeCell ref="O126:O128"/>
    <mergeCell ref="O129:O131"/>
    <mergeCell ref="O132:O134"/>
    <mergeCell ref="G141:G143"/>
    <mergeCell ref="O156:O158"/>
    <mergeCell ref="L123:L125"/>
    <mergeCell ref="L126:L128"/>
    <mergeCell ref="M129:M131"/>
    <mergeCell ref="M132:M134"/>
    <mergeCell ref="G153:G155"/>
    <mergeCell ref="E120:E122"/>
    <mergeCell ref="G120:G122"/>
    <mergeCell ref="E123:E125"/>
    <mergeCell ref="G123:G125"/>
    <mergeCell ref="E126:E128"/>
    <mergeCell ref="G126:G128"/>
    <mergeCell ref="E129:E131"/>
    <mergeCell ref="P150:P152"/>
    <mergeCell ref="O135:O137"/>
    <mergeCell ref="O138:O140"/>
    <mergeCell ref="P156:P158"/>
    <mergeCell ref="P129:P131"/>
    <mergeCell ref="L156:L158"/>
    <mergeCell ref="G117:G119"/>
    <mergeCell ref="N96:N98"/>
    <mergeCell ref="N99:N101"/>
    <mergeCell ref="N102:N104"/>
    <mergeCell ref="N105:N107"/>
    <mergeCell ref="N108:N110"/>
    <mergeCell ref="N111:N113"/>
    <mergeCell ref="N114:N116"/>
    <mergeCell ref="N117:N119"/>
    <mergeCell ref="N120:N122"/>
    <mergeCell ref="N123:N125"/>
    <mergeCell ref="N126:N128"/>
    <mergeCell ref="N129:N131"/>
    <mergeCell ref="N132:N134"/>
    <mergeCell ref="N135:N137"/>
    <mergeCell ref="N138:N140"/>
    <mergeCell ref="L102:L104"/>
    <mergeCell ref="L129:L131"/>
    <mergeCell ref="M96:M98"/>
    <mergeCell ref="M99:M101"/>
    <mergeCell ref="M135:M137"/>
    <mergeCell ref="M138:M140"/>
    <mergeCell ref="M141:M143"/>
    <mergeCell ref="G135:G137"/>
    <mergeCell ref="E150:E152"/>
    <mergeCell ref="G150:G152"/>
    <mergeCell ref="L135:L137"/>
    <mergeCell ref="F117:F119"/>
    <mergeCell ref="I117:I119"/>
    <mergeCell ref="I123:I125"/>
    <mergeCell ref="I126:I128"/>
    <mergeCell ref="L141:L143"/>
    <mergeCell ref="L144:L146"/>
    <mergeCell ref="L147:L149"/>
    <mergeCell ref="L150:L152"/>
    <mergeCell ref="L153:L155"/>
    <mergeCell ref="J117:J119"/>
    <mergeCell ref="L132:L134"/>
    <mergeCell ref="K120:K122"/>
    <mergeCell ref="K123:K125"/>
    <mergeCell ref="K126:K128"/>
    <mergeCell ref="K129:K131"/>
    <mergeCell ref="E117:E119"/>
    <mergeCell ref="K132:K134"/>
    <mergeCell ref="E153:E155"/>
    <mergeCell ref="I135:I137"/>
    <mergeCell ref="E138:E140"/>
    <mergeCell ref="I141:I143"/>
    <mergeCell ref="I144:I146"/>
    <mergeCell ref="I147:I149"/>
    <mergeCell ref="I150:I152"/>
    <mergeCell ref="K135:K137"/>
    <mergeCell ref="K138:K140"/>
    <mergeCell ref="K141:K143"/>
    <mergeCell ref="K144:K146"/>
    <mergeCell ref="K147:K149"/>
    <mergeCell ref="J96:J98"/>
    <mergeCell ref="J99:J101"/>
    <mergeCell ref="J102:J104"/>
    <mergeCell ref="J105:J107"/>
    <mergeCell ref="J108:J110"/>
    <mergeCell ref="J111:J113"/>
    <mergeCell ref="M123:M125"/>
    <mergeCell ref="E156:E158"/>
    <mergeCell ref="G156:G158"/>
    <mergeCell ref="E141:E143"/>
    <mergeCell ref="E105:E107"/>
    <mergeCell ref="G105:G107"/>
    <mergeCell ref="I129:I131"/>
    <mergeCell ref="I132:I134"/>
    <mergeCell ref="I102:I104"/>
    <mergeCell ref="G102:G104"/>
    <mergeCell ref="F156:F158"/>
    <mergeCell ref="F141:F143"/>
    <mergeCell ref="F144:F146"/>
    <mergeCell ref="F147:F149"/>
    <mergeCell ref="F150:F152"/>
    <mergeCell ref="F153:F155"/>
    <mergeCell ref="F123:F125"/>
    <mergeCell ref="E144:E146"/>
    <mergeCell ref="G144:G146"/>
    <mergeCell ref="E147:E149"/>
    <mergeCell ref="G147:G149"/>
    <mergeCell ref="F129:F131"/>
    <mergeCell ref="F132:F134"/>
    <mergeCell ref="F135:F137"/>
    <mergeCell ref="F138:F140"/>
    <mergeCell ref="E132:E134"/>
    <mergeCell ref="G132:G134"/>
    <mergeCell ref="E135:E137"/>
    <mergeCell ref="G108:G110"/>
    <mergeCell ref="E111:E113"/>
    <mergeCell ref="G111:G113"/>
    <mergeCell ref="E114:E116"/>
    <mergeCell ref="F60:F62"/>
    <mergeCell ref="F63:F65"/>
    <mergeCell ref="F66:F68"/>
    <mergeCell ref="G138:G140"/>
    <mergeCell ref="F87:F89"/>
    <mergeCell ref="F105:F107"/>
    <mergeCell ref="F108:F110"/>
    <mergeCell ref="I84:I86"/>
    <mergeCell ref="I87:I89"/>
    <mergeCell ref="I90:I92"/>
    <mergeCell ref="I138:I140"/>
    <mergeCell ref="G114:G116"/>
    <mergeCell ref="H147:H149"/>
    <mergeCell ref="H150:H152"/>
    <mergeCell ref="H153:H155"/>
    <mergeCell ref="H156:H158"/>
    <mergeCell ref="E60:E62"/>
    <mergeCell ref="E63:E65"/>
    <mergeCell ref="E66:E68"/>
    <mergeCell ref="E69:E71"/>
    <mergeCell ref="G69:G71"/>
    <mergeCell ref="H96:H98"/>
    <mergeCell ref="H99:H101"/>
    <mergeCell ref="H102:H104"/>
    <mergeCell ref="H105:H107"/>
    <mergeCell ref="H108:H110"/>
    <mergeCell ref="H111:H113"/>
    <mergeCell ref="H114:H116"/>
    <mergeCell ref="H117:H119"/>
    <mergeCell ref="H120:H122"/>
    <mergeCell ref="H123:H125"/>
    <mergeCell ref="H126:H128"/>
    <mergeCell ref="H129:H131"/>
    <mergeCell ref="M126:M128"/>
    <mergeCell ref="M117:M119"/>
    <mergeCell ref="M120:M122"/>
    <mergeCell ref="K102:K104"/>
    <mergeCell ref="K105:K107"/>
    <mergeCell ref="K63:K65"/>
    <mergeCell ref="K66:K68"/>
    <mergeCell ref="K69:K71"/>
    <mergeCell ref="G129:G131"/>
    <mergeCell ref="N93:N95"/>
    <mergeCell ref="M90:M92"/>
    <mergeCell ref="BG75:BG77"/>
    <mergeCell ref="Q63:Q65"/>
    <mergeCell ref="W78:W80"/>
    <mergeCell ref="W81:W83"/>
    <mergeCell ref="AY84:AY86"/>
    <mergeCell ref="W63:W65"/>
    <mergeCell ref="W66:W68"/>
    <mergeCell ref="W69:W71"/>
    <mergeCell ref="AZ78:AZ80"/>
    <mergeCell ref="W84:W86"/>
    <mergeCell ref="BA63:BA65"/>
    <mergeCell ref="BF63:BF65"/>
    <mergeCell ref="BA78:BA80"/>
    <mergeCell ref="BF78:BF80"/>
    <mergeCell ref="BG78:BG80"/>
    <mergeCell ref="BB75:BB77"/>
    <mergeCell ref="BC75:BC77"/>
    <mergeCell ref="BA69:BA71"/>
    <mergeCell ref="BF69:BF71"/>
    <mergeCell ref="BA81:BA83"/>
    <mergeCell ref="AZ63:AZ65"/>
    <mergeCell ref="BG81:BG83"/>
    <mergeCell ref="BG63:BG65"/>
    <mergeCell ref="BG93:BG95"/>
    <mergeCell ref="BG69:BG71"/>
    <mergeCell ref="BG72:BG74"/>
    <mergeCell ref="BA84:BA86"/>
    <mergeCell ref="BB78:BB80"/>
    <mergeCell ref="BC78:BC80"/>
    <mergeCell ref="M93:M95"/>
    <mergeCell ref="AG66:AG68"/>
    <mergeCell ref="AG69:AG71"/>
    <mergeCell ref="AG72:AG74"/>
    <mergeCell ref="AG75:AG77"/>
    <mergeCell ref="AG78:AG80"/>
    <mergeCell ref="AG81:AG83"/>
    <mergeCell ref="AG84:AG86"/>
    <mergeCell ref="AG87:AG89"/>
    <mergeCell ref="AG90:AG92"/>
    <mergeCell ref="AG93:AG95"/>
    <mergeCell ref="AG96:AG98"/>
    <mergeCell ref="AG99:AG101"/>
    <mergeCell ref="AG102:AG104"/>
    <mergeCell ref="AY96:AY98"/>
    <mergeCell ref="AR99:AR101"/>
    <mergeCell ref="AS99:AS101"/>
    <mergeCell ref="AT102:AT104"/>
    <mergeCell ref="AU102:AU104"/>
    <mergeCell ref="AT93:AT95"/>
    <mergeCell ref="AU93:AU95"/>
    <mergeCell ref="AT96:AT98"/>
    <mergeCell ref="AU96:AU98"/>
    <mergeCell ref="AT99:AT101"/>
    <mergeCell ref="CG87:CG89"/>
    <mergeCell ref="CI87:CI89"/>
    <mergeCell ref="CJ87:CJ89"/>
    <mergeCell ref="CL99:CL101"/>
    <mergeCell ref="CL102:CL104"/>
    <mergeCell ref="CL105:CL107"/>
    <mergeCell ref="CN69:CN71"/>
    <mergeCell ref="CM72:CM74"/>
    <mergeCell ref="CN72:CN74"/>
    <mergeCell ref="CM81:CM83"/>
    <mergeCell ref="CN81:CN83"/>
    <mergeCell ref="CM84:CM86"/>
    <mergeCell ref="CN102:CN104"/>
    <mergeCell ref="CN123:CN125"/>
    <mergeCell ref="CM126:CM128"/>
    <mergeCell ref="BF141:BF143"/>
    <mergeCell ref="BG141:BG143"/>
    <mergeCell ref="BF144:BF146"/>
    <mergeCell ref="BG144:BG146"/>
    <mergeCell ref="BC141:BC143"/>
    <mergeCell ref="BB141:BB143"/>
    <mergeCell ref="BF135:BF137"/>
    <mergeCell ref="BG135:BG137"/>
    <mergeCell ref="BI144:BI146"/>
    <mergeCell ref="BI105:BI107"/>
    <mergeCell ref="BH108:BH110"/>
    <mergeCell ref="BI108:BI110"/>
    <mergeCell ref="CK135:CK137"/>
    <mergeCell ref="CK138:CK140"/>
    <mergeCell ref="CK141:CK143"/>
    <mergeCell ref="CK144:CK146"/>
    <mergeCell ref="CK147:CK149"/>
    <mergeCell ref="CE135:CE137"/>
    <mergeCell ref="CE138:CE140"/>
    <mergeCell ref="CE141:CE143"/>
    <mergeCell ref="CE144:CE146"/>
    <mergeCell ref="CM93:CM95"/>
    <mergeCell ref="BF138:BF140"/>
    <mergeCell ref="BG138:BG140"/>
    <mergeCell ref="BB135:BB137"/>
    <mergeCell ref="BC135:BC137"/>
    <mergeCell ref="BB138:BB140"/>
    <mergeCell ref="BC138:BC140"/>
    <mergeCell ref="BF129:BF131"/>
    <mergeCell ref="BG129:BG131"/>
    <mergeCell ref="BB90:BB92"/>
    <mergeCell ref="BC90:BC92"/>
    <mergeCell ref="BB111:BB113"/>
    <mergeCell ref="CE147:CE149"/>
    <mergeCell ref="CM69:CM71"/>
    <mergeCell ref="CB84:CB86"/>
    <mergeCell ref="CC84:CC86"/>
    <mergeCell ref="CD84:CD86"/>
    <mergeCell ref="BK81:BK83"/>
    <mergeCell ref="BL81:BL83"/>
    <mergeCell ref="BM81:BM83"/>
    <mergeCell ref="BN81:BN83"/>
    <mergeCell ref="BO81:BO83"/>
    <mergeCell ref="BP81:BP83"/>
    <mergeCell ref="BQ81:BQ83"/>
    <mergeCell ref="BR81:BR83"/>
    <mergeCell ref="BS81:BS83"/>
    <mergeCell ref="BL75:BL77"/>
    <mergeCell ref="BM75:BM77"/>
    <mergeCell ref="DF156:DF158"/>
    <mergeCell ref="DF138:DF140"/>
    <mergeCell ref="BA135:BA137"/>
    <mergeCell ref="BA129:BA131"/>
    <mergeCell ref="BH90:BH92"/>
    <mergeCell ref="BI90:BI92"/>
    <mergeCell ref="DE126:DE128"/>
    <mergeCell ref="DF126:DF128"/>
    <mergeCell ref="DE129:DE131"/>
    <mergeCell ref="DF129:DF131"/>
    <mergeCell ref="DE132:DE134"/>
    <mergeCell ref="DF132:DF134"/>
    <mergeCell ref="DE117:DE119"/>
    <mergeCell ref="DF117:DF119"/>
    <mergeCell ref="DE120:DE122"/>
    <mergeCell ref="DF120:DF122"/>
    <mergeCell ref="DE123:DE125"/>
    <mergeCell ref="DF123:DF125"/>
    <mergeCell ref="DE153:DE155"/>
    <mergeCell ref="DF153:DF155"/>
    <mergeCell ref="DF102:DF104"/>
    <mergeCell ref="DF114:DF116"/>
    <mergeCell ref="DE99:DE101"/>
    <mergeCell ref="DF99:DF101"/>
    <mergeCell ref="DE102:DE104"/>
    <mergeCell ref="CP102:CP104"/>
    <mergeCell ref="CS102:CS104"/>
    <mergeCell ref="CO153:CO155"/>
    <mergeCell ref="CP153:CP155"/>
    <mergeCell ref="DA126:DA128"/>
    <mergeCell ref="DB126:DB128"/>
    <mergeCell ref="CO129:CO131"/>
    <mergeCell ref="CP129:CP131"/>
    <mergeCell ref="CS129:CS131"/>
    <mergeCell ref="CT129:CT131"/>
    <mergeCell ref="CY129:CY131"/>
    <mergeCell ref="CZ129:CZ131"/>
    <mergeCell ref="CV126:CV128"/>
    <mergeCell ref="CU129:CU131"/>
    <mergeCell ref="CV129:CV131"/>
    <mergeCell ref="CY126:CY128"/>
    <mergeCell ref="CZ126:CZ128"/>
    <mergeCell ref="CW126:CW128"/>
    <mergeCell ref="CY147:CY149"/>
    <mergeCell ref="CZ147:CZ149"/>
    <mergeCell ref="DA147:DA149"/>
    <mergeCell ref="DB147:DB149"/>
    <mergeCell ref="CQ150:CQ152"/>
    <mergeCell ref="CS153:CS155"/>
    <mergeCell ref="CU153:CU155"/>
    <mergeCell ref="CV153:CV155"/>
    <mergeCell ref="CU138:CU140"/>
    <mergeCell ref="CV138:CV140"/>
    <mergeCell ref="CU141:CU143"/>
    <mergeCell ref="CV141:CV143"/>
    <mergeCell ref="CQ153:CQ155"/>
    <mergeCell ref="CR153:CR155"/>
    <mergeCell ref="CN144:CN146"/>
    <mergeCell ref="CL138:CL140"/>
    <mergeCell ref="CI96:CI98"/>
    <mergeCell ref="CJ96:CJ98"/>
    <mergeCell ref="CM144:CM146"/>
    <mergeCell ref="BG96:BG98"/>
    <mergeCell ref="BB93:BB95"/>
    <mergeCell ref="DA135:DA137"/>
    <mergeCell ref="DB135:DB137"/>
    <mergeCell ref="CR114:CR116"/>
    <mergeCell ref="CN117:CN119"/>
    <mergeCell ref="CN126:CN128"/>
    <mergeCell ref="CN120:CN122"/>
    <mergeCell ref="CO150:CO152"/>
    <mergeCell ref="CP150:CP152"/>
    <mergeCell ref="CS150:CS152"/>
    <mergeCell ref="CT150:CT152"/>
    <mergeCell ref="CU150:CU152"/>
    <mergeCell ref="CV150:CV152"/>
    <mergeCell ref="CW129:CW131"/>
    <mergeCell ref="CY120:CY122"/>
    <mergeCell ref="CZ120:CZ122"/>
    <mergeCell ref="DA120:DA122"/>
    <mergeCell ref="DB120:DB122"/>
    <mergeCell ref="CY123:CY125"/>
    <mergeCell ref="CZ123:CZ125"/>
    <mergeCell ref="CO120:CO122"/>
    <mergeCell ref="CP120:CP122"/>
    <mergeCell ref="CS120:CS122"/>
    <mergeCell ref="CT120:CT122"/>
    <mergeCell ref="CU120:CU122"/>
    <mergeCell ref="CO123:CO125"/>
    <mergeCell ref="CP123:CP125"/>
    <mergeCell ref="CS123:CS125"/>
    <mergeCell ref="DA129:DA131"/>
    <mergeCell ref="DE150:DE152"/>
    <mergeCell ref="DE90:DE92"/>
    <mergeCell ref="CV96:CV98"/>
    <mergeCell ref="CU99:CU101"/>
    <mergeCell ref="CV99:CV101"/>
    <mergeCell ref="CQ96:CQ98"/>
    <mergeCell ref="CR96:CR98"/>
    <mergeCell ref="CQ99:CQ101"/>
    <mergeCell ref="CR99:CR101"/>
    <mergeCell ref="CN93:CN95"/>
    <mergeCell ref="CW141:CW143"/>
    <mergeCell ref="CW144:CW146"/>
    <mergeCell ref="CW147:CW149"/>
    <mergeCell ref="DB144:DB146"/>
    <mergeCell ref="DB129:DB131"/>
    <mergeCell ref="DA114:DA116"/>
    <mergeCell ref="CY93:CY95"/>
    <mergeCell ref="DA117:DA119"/>
    <mergeCell ref="DB117:DB119"/>
    <mergeCell ref="DA108:DA110"/>
    <mergeCell ref="DB108:DB110"/>
    <mergeCell ref="DA123:DA125"/>
    <mergeCell ref="DB123:DB125"/>
    <mergeCell ref="DA111:DA113"/>
    <mergeCell ref="DB111:DB113"/>
    <mergeCell ref="CT108:CT110"/>
    <mergeCell ref="CU108:CU110"/>
    <mergeCell ref="CV108:CV110"/>
    <mergeCell ref="CU111:CU113"/>
    <mergeCell ref="CV111:CV113"/>
    <mergeCell ref="CW108:CW110"/>
    <mergeCell ref="CW111:CW113"/>
    <mergeCell ref="CQ108:CQ110"/>
    <mergeCell ref="CV120:CV122"/>
    <mergeCell ref="CX144:CX146"/>
    <mergeCell ref="CX147:CX149"/>
    <mergeCell ref="CO135:CO137"/>
    <mergeCell ref="CP135:CP137"/>
    <mergeCell ref="CS135:CS137"/>
    <mergeCell ref="CT135:CT137"/>
    <mergeCell ref="CO138:CO140"/>
    <mergeCell ref="CP138:CP140"/>
    <mergeCell ref="CS138:CS140"/>
    <mergeCell ref="CO132:CO134"/>
    <mergeCell ref="CP132:CP134"/>
    <mergeCell ref="CS132:CS134"/>
    <mergeCell ref="CT132:CT134"/>
    <mergeCell ref="CQ135:CQ137"/>
    <mergeCell ref="CR135:CR137"/>
    <mergeCell ref="CQ138:CQ140"/>
    <mergeCell ref="CR138:CR140"/>
    <mergeCell ref="CZ135:CZ137"/>
    <mergeCell ref="CU126:CU128"/>
    <mergeCell ref="CX135:CX137"/>
    <mergeCell ref="CZ114:CZ116"/>
    <mergeCell ref="CY117:CY119"/>
    <mergeCell ref="CZ117:CZ119"/>
    <mergeCell ref="CU105:CU107"/>
    <mergeCell ref="CV105:CV107"/>
    <mergeCell ref="CW102:CW104"/>
    <mergeCell ref="CW105:CW107"/>
    <mergeCell ref="CY96:CY98"/>
    <mergeCell ref="CZ96:CZ98"/>
    <mergeCell ref="CY99:CY101"/>
    <mergeCell ref="CZ99:CZ101"/>
    <mergeCell ref="CU96:CU98"/>
    <mergeCell ref="CO114:CO116"/>
    <mergeCell ref="CP114:CP116"/>
    <mergeCell ref="CS114:CS116"/>
    <mergeCell ref="CT114:CT116"/>
    <mergeCell ref="CU114:CU116"/>
    <mergeCell ref="CV114:CV116"/>
    <mergeCell ref="CU117:CU119"/>
    <mergeCell ref="CV117:CV119"/>
    <mergeCell ref="CW114:CW116"/>
    <mergeCell ref="CW117:CW119"/>
    <mergeCell ref="CQ114:CQ116"/>
    <mergeCell ref="CQ117:CQ119"/>
    <mergeCell ref="CR117:CR119"/>
    <mergeCell ref="CQ120:CQ122"/>
    <mergeCell ref="CR120:CR122"/>
    <mergeCell ref="CT123:CT125"/>
    <mergeCell ref="CQ123:CQ125"/>
    <mergeCell ref="CY132:CY134"/>
    <mergeCell ref="CW132:CW134"/>
    <mergeCell ref="CW135:CW137"/>
    <mergeCell ref="CQ132:CQ134"/>
    <mergeCell ref="CR132:CR134"/>
    <mergeCell ref="CY108:CY110"/>
    <mergeCell ref="CZ108:CZ110"/>
    <mergeCell ref="CS111:CS113"/>
    <mergeCell ref="CT111:CT113"/>
    <mergeCell ref="CY111:CY113"/>
    <mergeCell ref="CZ111:CZ113"/>
    <mergeCell ref="CS108:CS110"/>
    <mergeCell ref="CY135:CY137"/>
    <mergeCell ref="CU123:CU125"/>
    <mergeCell ref="CV123:CV125"/>
    <mergeCell ref="CW120:CW122"/>
    <mergeCell ref="CW123:CW125"/>
    <mergeCell ref="CM60:CM62"/>
    <mergeCell ref="CM45:CM47"/>
    <mergeCell ref="CN45:CN47"/>
    <mergeCell ref="CM54:CM56"/>
    <mergeCell ref="CN54:CN56"/>
    <mergeCell ref="CM57:CM59"/>
    <mergeCell ref="CN57:CN59"/>
    <mergeCell ref="CT147:CT149"/>
    <mergeCell ref="CT69:CT71"/>
    <mergeCell ref="CM129:CM131"/>
    <mergeCell ref="CM75:CM77"/>
    <mergeCell ref="CN75:CN77"/>
    <mergeCell ref="CM78:CM80"/>
    <mergeCell ref="CN78:CN80"/>
    <mergeCell ref="CM117:CM119"/>
    <mergeCell ref="CM120:CM122"/>
    <mergeCell ref="CQ126:CQ128"/>
    <mergeCell ref="CR126:CR128"/>
    <mergeCell ref="CQ129:CQ131"/>
    <mergeCell ref="CR129:CR131"/>
    <mergeCell ref="CO126:CO128"/>
    <mergeCell ref="CP126:CP128"/>
    <mergeCell ref="CS126:CS128"/>
    <mergeCell ref="CM153:CM155"/>
    <mergeCell ref="CN153:CN155"/>
    <mergeCell ref="CM123:CM125"/>
    <mergeCell ref="CN60:CN62"/>
    <mergeCell ref="CQ66:CQ68"/>
    <mergeCell ref="CR66:CR68"/>
    <mergeCell ref="CT126:CT128"/>
    <mergeCell ref="CO117:CO119"/>
    <mergeCell ref="CP117:CP119"/>
    <mergeCell ref="CS117:CS119"/>
    <mergeCell ref="CT117:CT119"/>
    <mergeCell ref="CQ102:CQ104"/>
    <mergeCell ref="CR102:CR104"/>
    <mergeCell ref="CQ105:CQ107"/>
    <mergeCell ref="CR105:CR107"/>
    <mergeCell ref="CM99:CM101"/>
    <mergeCell ref="CN99:CN101"/>
    <mergeCell ref="CO99:CO101"/>
    <mergeCell ref="CP99:CP101"/>
    <mergeCell ref="CS99:CS101"/>
    <mergeCell ref="CT99:CT101"/>
    <mergeCell ref="CM96:CM98"/>
    <mergeCell ref="CN96:CN98"/>
    <mergeCell ref="CO96:CO98"/>
    <mergeCell ref="CP96:CP98"/>
    <mergeCell ref="CS96:CS98"/>
    <mergeCell ref="CT96:CT98"/>
    <mergeCell ref="CO93:CO95"/>
    <mergeCell ref="CP93:CP95"/>
    <mergeCell ref="CS93:CS95"/>
    <mergeCell ref="CT93:CT95"/>
    <mergeCell ref="CP69:CP71"/>
    <mergeCell ref="CS69:CS71"/>
    <mergeCell ref="CO66:CO68"/>
    <mergeCell ref="CP66:CP68"/>
    <mergeCell ref="CM132:CM134"/>
    <mergeCell ref="CN132:CN134"/>
    <mergeCell ref="CM135:CM137"/>
    <mergeCell ref="CN135:CN137"/>
    <mergeCell ref="CT138:CT140"/>
    <mergeCell ref="CR123:CR125"/>
    <mergeCell ref="CY156:CY158"/>
    <mergeCell ref="CW150:CW152"/>
    <mergeCell ref="CW153:CW155"/>
    <mergeCell ref="CO144:CO146"/>
    <mergeCell ref="CP144:CP146"/>
    <mergeCell ref="CS144:CS146"/>
    <mergeCell ref="CT144:CT146"/>
    <mergeCell ref="CU144:CU146"/>
    <mergeCell ref="CV144:CV146"/>
    <mergeCell ref="CU147:CU149"/>
    <mergeCell ref="CV147:CV149"/>
    <mergeCell ref="CY144:CY146"/>
    <mergeCell ref="CZ144:CZ146"/>
    <mergeCell ref="CP147:CP149"/>
    <mergeCell ref="CQ144:CQ146"/>
    <mergeCell ref="CR144:CR146"/>
    <mergeCell ref="CQ147:CQ149"/>
    <mergeCell ref="CR147:CR149"/>
    <mergeCell ref="CW156:CW158"/>
    <mergeCell ref="CR156:CR158"/>
    <mergeCell ref="CO156:CO158"/>
    <mergeCell ref="CP156:CP158"/>
    <mergeCell ref="CS156:CS158"/>
    <mergeCell ref="CT156:CT158"/>
    <mergeCell ref="DB156:DB158"/>
    <mergeCell ref="CS147:CS149"/>
    <mergeCell ref="CO147:CO149"/>
    <mergeCell ref="CY150:CY152"/>
    <mergeCell ref="CZ150:CZ152"/>
    <mergeCell ref="CZ156:CZ158"/>
    <mergeCell ref="DA156:DA158"/>
    <mergeCell ref="DA138:DA140"/>
    <mergeCell ref="DB138:DB140"/>
    <mergeCell ref="CQ141:CQ143"/>
    <mergeCell ref="CR141:CR143"/>
    <mergeCell ref="CQ156:CQ158"/>
    <mergeCell ref="DA144:DA146"/>
    <mergeCell ref="CW138:CW140"/>
    <mergeCell ref="CX138:CX140"/>
    <mergeCell ref="CX141:CX143"/>
    <mergeCell ref="CT153:CT155"/>
    <mergeCell ref="CY153:CY155"/>
    <mergeCell ref="CZ153:CZ155"/>
    <mergeCell ref="DA153:DA155"/>
    <mergeCell ref="DB153:DB155"/>
    <mergeCell ref="CU156:CU158"/>
    <mergeCell ref="CV156:CV158"/>
    <mergeCell ref="CR150:CR152"/>
    <mergeCell ref="CX150:CX152"/>
    <mergeCell ref="CX153:CX155"/>
    <mergeCell ref="CX156:CX158"/>
    <mergeCell ref="CY114:CY116"/>
    <mergeCell ref="CZ93:CZ95"/>
    <mergeCell ref="DA93:DA95"/>
    <mergeCell ref="DB93:DB95"/>
    <mergeCell ref="CM90:CM92"/>
    <mergeCell ref="CN90:CN92"/>
    <mergeCell ref="CO90:CO92"/>
    <mergeCell ref="CP90:CP92"/>
    <mergeCell ref="CS90:CS92"/>
    <mergeCell ref="CT90:CT92"/>
    <mergeCell ref="CU90:CU92"/>
    <mergeCell ref="CV90:CV92"/>
    <mergeCell ref="CU93:CU95"/>
    <mergeCell ref="CV93:CV95"/>
    <mergeCell ref="CW90:CW92"/>
    <mergeCell ref="CW93:CW95"/>
    <mergeCell ref="CQ90:CQ92"/>
    <mergeCell ref="CR90:CR92"/>
    <mergeCell ref="CQ93:CQ95"/>
    <mergeCell ref="CR93:CR95"/>
    <mergeCell ref="CW96:CW98"/>
    <mergeCell ref="CW99:CW101"/>
    <mergeCell ref="CY90:CY92"/>
    <mergeCell ref="CZ90:CZ92"/>
    <mergeCell ref="CQ81:CQ83"/>
    <mergeCell ref="CR81:CR83"/>
    <mergeCell ref="DB84:DB86"/>
    <mergeCell ref="CO87:CO89"/>
    <mergeCell ref="CP87:CP89"/>
    <mergeCell ref="CS87:CS89"/>
    <mergeCell ref="CT87:CT89"/>
    <mergeCell ref="CY87:CY89"/>
    <mergeCell ref="CZ87:CZ89"/>
    <mergeCell ref="DA87:DA89"/>
    <mergeCell ref="DB87:DB89"/>
    <mergeCell ref="CO84:CO86"/>
    <mergeCell ref="CP84:CP86"/>
    <mergeCell ref="CS84:CS86"/>
    <mergeCell ref="CT84:CT86"/>
    <mergeCell ref="CU84:CU86"/>
    <mergeCell ref="CV84:CV86"/>
    <mergeCell ref="CU87:CU89"/>
    <mergeCell ref="CV87:CV89"/>
    <mergeCell ref="CW84:CW86"/>
    <mergeCell ref="CW87:CW89"/>
    <mergeCell ref="CQ87:CQ89"/>
    <mergeCell ref="CR87:CR89"/>
    <mergeCell ref="CQ84:CQ86"/>
    <mergeCell ref="CR84:CR86"/>
    <mergeCell ref="CY84:CY86"/>
    <mergeCell ref="CZ84:CZ86"/>
    <mergeCell ref="DA84:DA86"/>
    <mergeCell ref="CM87:CM89"/>
    <mergeCell ref="CT105:CT107"/>
    <mergeCell ref="CY105:CY107"/>
    <mergeCell ref="CM114:CM116"/>
    <mergeCell ref="CN114:CN116"/>
    <mergeCell ref="CX84:CX86"/>
    <mergeCell ref="CX87:CX89"/>
    <mergeCell ref="CO81:CO83"/>
    <mergeCell ref="CP81:CP83"/>
    <mergeCell ref="CS81:CS83"/>
    <mergeCell ref="CT81:CT83"/>
    <mergeCell ref="CY81:CY83"/>
    <mergeCell ref="CO78:CO80"/>
    <mergeCell ref="CP78:CP80"/>
    <mergeCell ref="CS78:CS80"/>
    <mergeCell ref="CT78:CT80"/>
    <mergeCell ref="CU78:CU80"/>
    <mergeCell ref="CV78:CV80"/>
    <mergeCell ref="CU81:CU83"/>
    <mergeCell ref="CV81:CV83"/>
    <mergeCell ref="CW78:CW80"/>
    <mergeCell ref="CW81:CW83"/>
    <mergeCell ref="CQ78:CQ80"/>
    <mergeCell ref="CR78:CR80"/>
    <mergeCell ref="CX69:CX71"/>
    <mergeCell ref="CX72:CX74"/>
    <mergeCell ref="CX75:CX77"/>
    <mergeCell ref="CX78:CX80"/>
    <mergeCell ref="CX81:CX83"/>
    <mergeCell ref="CO75:CO77"/>
    <mergeCell ref="CP75:CP77"/>
    <mergeCell ref="CS75:CS77"/>
    <mergeCell ref="CT75:CT77"/>
    <mergeCell ref="CY75:CY77"/>
    <mergeCell ref="CZ75:CZ77"/>
    <mergeCell ref="DA75:DA77"/>
    <mergeCell ref="DB75:DB77"/>
    <mergeCell ref="CO72:CO74"/>
    <mergeCell ref="CP72:CP74"/>
    <mergeCell ref="CS72:CS74"/>
    <mergeCell ref="CT72:CT74"/>
    <mergeCell ref="CU72:CU74"/>
    <mergeCell ref="CV72:CV74"/>
    <mergeCell ref="CU75:CU77"/>
    <mergeCell ref="CV75:CV77"/>
    <mergeCell ref="CW72:CW74"/>
    <mergeCell ref="CW75:CW77"/>
    <mergeCell ref="CQ72:CQ74"/>
    <mergeCell ref="CR72:CR74"/>
    <mergeCell ref="CQ75:CQ77"/>
    <mergeCell ref="CR75:CR77"/>
    <mergeCell ref="CY72:CY74"/>
    <mergeCell ref="CZ72:CZ74"/>
    <mergeCell ref="CV66:CV68"/>
    <mergeCell ref="CU69:CU71"/>
    <mergeCell ref="CV69:CV71"/>
    <mergeCell ref="CY60:CY62"/>
    <mergeCell ref="CZ60:CZ62"/>
    <mergeCell ref="DA60:DA62"/>
    <mergeCell ref="DB60:DB62"/>
    <mergeCell ref="CO63:CO65"/>
    <mergeCell ref="CP63:CP65"/>
    <mergeCell ref="CS63:CS65"/>
    <mergeCell ref="CT63:CT65"/>
    <mergeCell ref="CY63:CY65"/>
    <mergeCell ref="CZ63:CZ65"/>
    <mergeCell ref="DA63:DA65"/>
    <mergeCell ref="DB63:DB65"/>
    <mergeCell ref="CO60:CO62"/>
    <mergeCell ref="CP60:CP62"/>
    <mergeCell ref="CS60:CS62"/>
    <mergeCell ref="CU60:CU62"/>
    <mergeCell ref="CV60:CV62"/>
    <mergeCell ref="CU63:CU65"/>
    <mergeCell ref="CQ60:CQ62"/>
    <mergeCell ref="CR60:CR62"/>
    <mergeCell ref="CW69:CW71"/>
    <mergeCell ref="CQ69:CQ71"/>
    <mergeCell ref="CR69:CR71"/>
    <mergeCell ref="CO69:CO71"/>
    <mergeCell ref="CO21:CO23"/>
    <mergeCell ref="CP21:CP23"/>
    <mergeCell ref="CS21:CS23"/>
    <mergeCell ref="CY27:CY29"/>
    <mergeCell ref="CZ27:CZ29"/>
    <mergeCell ref="DA27:DA29"/>
    <mergeCell ref="DB27:DB29"/>
    <mergeCell ref="CW21:CW23"/>
    <mergeCell ref="CW24:CW26"/>
    <mergeCell ref="CW27:CW29"/>
    <mergeCell ref="CQ21:CQ23"/>
    <mergeCell ref="CR21:CR23"/>
    <mergeCell ref="CQ24:CQ26"/>
    <mergeCell ref="CR24:CR26"/>
    <mergeCell ref="CQ27:CQ29"/>
    <mergeCell ref="CR27:CR29"/>
    <mergeCell ref="CU30:CU32"/>
    <mergeCell ref="CT60:CT62"/>
    <mergeCell ref="CT54:CT56"/>
    <mergeCell ref="CT48:CT50"/>
    <mergeCell ref="CT42:CT44"/>
    <mergeCell ref="CT36:CT38"/>
    <mergeCell ref="CP51:CP53"/>
    <mergeCell ref="CS51:CS53"/>
    <mergeCell ref="CT51:CT53"/>
    <mergeCell ref="CO48:CO50"/>
    <mergeCell ref="CP48:CP50"/>
    <mergeCell ref="CO39:CO41"/>
    <mergeCell ref="CP39:CP41"/>
    <mergeCell ref="CS39:CS41"/>
    <mergeCell ref="CT39:CT41"/>
    <mergeCell ref="CY39:CY41"/>
    <mergeCell ref="CZ39:CZ41"/>
    <mergeCell ref="CO36:CO38"/>
    <mergeCell ref="DA45:DA47"/>
    <mergeCell ref="DB45:DB47"/>
    <mergeCell ref="DB57:DB59"/>
    <mergeCell ref="AY36:AY38"/>
    <mergeCell ref="AX39:AX41"/>
    <mergeCell ref="AY39:AY41"/>
    <mergeCell ref="AX42:AX44"/>
    <mergeCell ref="AY42:AY44"/>
    <mergeCell ref="AX45:AX47"/>
    <mergeCell ref="AY45:AY47"/>
    <mergeCell ref="AX48:AX50"/>
    <mergeCell ref="AY48:AY50"/>
    <mergeCell ref="AX51:AX53"/>
    <mergeCell ref="AY51:AY53"/>
    <mergeCell ref="AX54:AX56"/>
    <mergeCell ref="BA117:BA119"/>
    <mergeCell ref="BG111:BG113"/>
    <mergeCell ref="AZ114:AZ116"/>
    <mergeCell ref="BA114:BA116"/>
    <mergeCell ref="BF114:BF116"/>
    <mergeCell ref="BG114:BG116"/>
    <mergeCell ref="AY108:AY110"/>
    <mergeCell ref="AZ36:AZ38"/>
    <mergeCell ref="BA36:BA38"/>
    <mergeCell ref="BB63:BB65"/>
    <mergeCell ref="BC63:BC65"/>
    <mergeCell ref="AZ57:AZ59"/>
    <mergeCell ref="BA57:BA59"/>
    <mergeCell ref="BF57:BF59"/>
    <mergeCell ref="BD60:BD62"/>
    <mergeCell ref="BE60:BE62"/>
    <mergeCell ref="AZ93:AZ95"/>
    <mergeCell ref="BF111:BF113"/>
    <mergeCell ref="BF105:BF107"/>
    <mergeCell ref="BF93:BF95"/>
    <mergeCell ref="AZ96:AZ98"/>
    <mergeCell ref="BA96:BA98"/>
    <mergeCell ref="BF96:BF98"/>
    <mergeCell ref="AZ72:AZ74"/>
    <mergeCell ref="BA72:BA74"/>
    <mergeCell ref="BF72:BF74"/>
    <mergeCell ref="BB69:BB71"/>
    <mergeCell ref="BC69:BC71"/>
    <mergeCell ref="BB72:BB74"/>
    <mergeCell ref="BC72:BC74"/>
    <mergeCell ref="AZ84:AZ86"/>
    <mergeCell ref="BF84:BF86"/>
    <mergeCell ref="BB81:BB83"/>
    <mergeCell ref="BA99:BA101"/>
    <mergeCell ref="BF99:BF101"/>
    <mergeCell ref="BE45:BE47"/>
    <mergeCell ref="BF45:BF47"/>
    <mergeCell ref="BG51:BG53"/>
    <mergeCell ref="BC111:BC113"/>
    <mergeCell ref="BB114:BB116"/>
    <mergeCell ref="BC114:BC116"/>
    <mergeCell ref="BD111:BD113"/>
    <mergeCell ref="BE111:BE113"/>
    <mergeCell ref="BD114:BD116"/>
    <mergeCell ref="BE114:BE116"/>
    <mergeCell ref="BA105:BA107"/>
    <mergeCell ref="BC117:BC119"/>
    <mergeCell ref="AZ117:AZ119"/>
    <mergeCell ref="AZ108:AZ110"/>
    <mergeCell ref="AY69:AY71"/>
    <mergeCell ref="AX72:AX74"/>
    <mergeCell ref="AY72:AY74"/>
    <mergeCell ref="CS66:CS68"/>
    <mergeCell ref="CT66:CT68"/>
    <mergeCell ref="CU66:CU68"/>
    <mergeCell ref="BA51:BA53"/>
    <mergeCell ref="BF51:BF53"/>
    <mergeCell ref="BB42:BB44"/>
    <mergeCell ref="BB96:BB98"/>
    <mergeCell ref="AX36:AX38"/>
    <mergeCell ref="AZ54:AZ56"/>
    <mergeCell ref="BA54:BA56"/>
    <mergeCell ref="BF54:BF56"/>
    <mergeCell ref="AZ75:AZ77"/>
    <mergeCell ref="BB51:BB53"/>
    <mergeCell ref="BC51:BC53"/>
    <mergeCell ref="BD63:BD65"/>
    <mergeCell ref="BE63:BE65"/>
    <mergeCell ref="BD66:BD68"/>
    <mergeCell ref="BB156:BB158"/>
    <mergeCell ref="BC156:BC158"/>
    <mergeCell ref="BF132:BF134"/>
    <mergeCell ref="BG132:BG134"/>
    <mergeCell ref="BB129:BB131"/>
    <mergeCell ref="BC129:BC131"/>
    <mergeCell ref="BB132:BB134"/>
    <mergeCell ref="BC132:BC134"/>
    <mergeCell ref="BF123:BF125"/>
    <mergeCell ref="BG123:BG125"/>
    <mergeCell ref="AZ126:AZ128"/>
    <mergeCell ref="BA126:BA128"/>
    <mergeCell ref="BF126:BF128"/>
    <mergeCell ref="BG126:BG128"/>
    <mergeCell ref="BB123:BB125"/>
    <mergeCell ref="BC123:BC125"/>
    <mergeCell ref="BB126:BB128"/>
    <mergeCell ref="BC126:BC128"/>
    <mergeCell ref="BD123:BD125"/>
    <mergeCell ref="BE123:BE125"/>
    <mergeCell ref="BD126:BD128"/>
    <mergeCell ref="BE126:BE128"/>
    <mergeCell ref="BD129:BD131"/>
    <mergeCell ref="BE129:BE131"/>
    <mergeCell ref="BD132:BD134"/>
    <mergeCell ref="BE132:BE134"/>
    <mergeCell ref="BD141:BD143"/>
    <mergeCell ref="BE141:BE143"/>
    <mergeCell ref="BD144:BD146"/>
    <mergeCell ref="BB144:BB146"/>
    <mergeCell ref="BD117:BD119"/>
    <mergeCell ref="BE117:BE119"/>
    <mergeCell ref="BD120:BD122"/>
    <mergeCell ref="BE120:BE122"/>
    <mergeCell ref="BE150:BE152"/>
    <mergeCell ref="BD153:BD155"/>
    <mergeCell ref="BE153:BE155"/>
    <mergeCell ref="BG156:BG158"/>
    <mergeCell ref="AZ153:AZ155"/>
    <mergeCell ref="BA153:BA155"/>
    <mergeCell ref="BF153:BF155"/>
    <mergeCell ref="BG153:BG155"/>
    <mergeCell ref="BA147:BA149"/>
    <mergeCell ref="BF147:BF149"/>
    <mergeCell ref="BG147:BG149"/>
    <mergeCell ref="AZ150:AZ152"/>
    <mergeCell ref="BA150:BA152"/>
    <mergeCell ref="BF150:BF152"/>
    <mergeCell ref="BG150:BG152"/>
    <mergeCell ref="BB147:BB149"/>
    <mergeCell ref="BG108:BG110"/>
    <mergeCell ref="BB105:BB107"/>
    <mergeCell ref="BC105:BC107"/>
    <mergeCell ref="BB108:BB110"/>
    <mergeCell ref="BC108:BC110"/>
    <mergeCell ref="AZ102:AZ104"/>
    <mergeCell ref="BA102:BA104"/>
    <mergeCell ref="BF102:BF104"/>
    <mergeCell ref="BG102:BG104"/>
    <mergeCell ref="BD102:BD104"/>
    <mergeCell ref="BE102:BE104"/>
    <mergeCell ref="BD105:BD107"/>
    <mergeCell ref="BE105:BE107"/>
    <mergeCell ref="BD108:BD110"/>
    <mergeCell ref="BE108:BE110"/>
    <mergeCell ref="AZ105:AZ107"/>
    <mergeCell ref="BC96:BC98"/>
    <mergeCell ref="AZ87:AZ89"/>
    <mergeCell ref="BA87:BA89"/>
    <mergeCell ref="BF87:BF89"/>
    <mergeCell ref="BG87:BG89"/>
    <mergeCell ref="AZ90:AZ92"/>
    <mergeCell ref="BA90:BA92"/>
    <mergeCell ref="BF90:BF92"/>
    <mergeCell ref="BG90:BG92"/>
    <mergeCell ref="BB87:BB89"/>
    <mergeCell ref="BC87:BC89"/>
    <mergeCell ref="BD96:BD98"/>
    <mergeCell ref="BE96:BE98"/>
    <mergeCell ref="BD90:BD92"/>
    <mergeCell ref="BE90:BE92"/>
    <mergeCell ref="BG99:BG101"/>
    <mergeCell ref="BD99:BD101"/>
    <mergeCell ref="BE99:BE101"/>
    <mergeCell ref="BC93:BC95"/>
    <mergeCell ref="AZ132:AZ134"/>
    <mergeCell ref="BA132:BA134"/>
    <mergeCell ref="BB120:BB122"/>
    <mergeCell ref="BC120:BC122"/>
    <mergeCell ref="BC27:BC29"/>
    <mergeCell ref="AZ18:AZ20"/>
    <mergeCell ref="BA18:BA20"/>
    <mergeCell ref="BF18:BF20"/>
    <mergeCell ref="BG18:BG20"/>
    <mergeCell ref="AZ21:AZ23"/>
    <mergeCell ref="BA21:BA23"/>
    <mergeCell ref="BF21:BF23"/>
    <mergeCell ref="BG21:BG23"/>
    <mergeCell ref="BB18:BB20"/>
    <mergeCell ref="BC18:BC20"/>
    <mergeCell ref="BB21:BB23"/>
    <mergeCell ref="BC21:BC23"/>
    <mergeCell ref="BE33:BE35"/>
    <mergeCell ref="BB30:BB32"/>
    <mergeCell ref="BC30:BC32"/>
    <mergeCell ref="BD30:BD32"/>
    <mergeCell ref="BE30:BE32"/>
    <mergeCell ref="BF30:BF32"/>
    <mergeCell ref="BG30:BG32"/>
    <mergeCell ref="BA27:BA29"/>
    <mergeCell ref="BB27:BB29"/>
    <mergeCell ref="BG36:BG38"/>
    <mergeCell ref="BB36:BB38"/>
    <mergeCell ref="BC36:BC38"/>
    <mergeCell ref="BF27:BF29"/>
    <mergeCell ref="BG27:BG29"/>
    <mergeCell ref="BB24:BB26"/>
    <mergeCell ref="BC24:BC26"/>
    <mergeCell ref="BG105:BG107"/>
    <mergeCell ref="BC57:BC59"/>
    <mergeCell ref="BB60:BB62"/>
    <mergeCell ref="BC60:BC62"/>
    <mergeCell ref="BB66:BB68"/>
    <mergeCell ref="BC66:BC68"/>
    <mergeCell ref="BA60:BA62"/>
    <mergeCell ref="BF60:BF62"/>
    <mergeCell ref="BC54:BC56"/>
    <mergeCell ref="AZ60:AZ62"/>
    <mergeCell ref="AZ69:AZ71"/>
    <mergeCell ref="BG66:BG68"/>
    <mergeCell ref="BG84:BG86"/>
    <mergeCell ref="BC81:BC83"/>
    <mergeCell ref="BB84:BB86"/>
    <mergeCell ref="BC84:BC86"/>
    <mergeCell ref="BA75:BA77"/>
    <mergeCell ref="BF75:BF77"/>
    <mergeCell ref="BA66:BA68"/>
    <mergeCell ref="BF66:BF68"/>
    <mergeCell ref="BB54:BB56"/>
    <mergeCell ref="BB57:BB59"/>
    <mergeCell ref="AZ42:AZ44"/>
    <mergeCell ref="BA42:BA44"/>
    <mergeCell ref="BF42:BF44"/>
    <mergeCell ref="BG42:BG44"/>
    <mergeCell ref="BB39:BB41"/>
    <mergeCell ref="BC39:BC41"/>
    <mergeCell ref="BC42:BC44"/>
    <mergeCell ref="AZ45:AZ47"/>
    <mergeCell ref="BA45:BA47"/>
    <mergeCell ref="BE39:BE41"/>
    <mergeCell ref="BA24:BA26"/>
    <mergeCell ref="BF24:BF26"/>
    <mergeCell ref="BG24:BG26"/>
    <mergeCell ref="AZ7:BA7"/>
    <mergeCell ref="BF7:BG7"/>
    <mergeCell ref="BA9:BA11"/>
    <mergeCell ref="AZ9:AZ11"/>
    <mergeCell ref="BF9:BF11"/>
    <mergeCell ref="BG9:BG11"/>
    <mergeCell ref="BB7:BC7"/>
    <mergeCell ref="BB9:BB11"/>
    <mergeCell ref="BC9:BC11"/>
    <mergeCell ref="AZ12:AZ14"/>
    <mergeCell ref="BA12:BA14"/>
    <mergeCell ref="BF12:BF14"/>
    <mergeCell ref="AZ15:AZ17"/>
    <mergeCell ref="BA15:BA17"/>
    <mergeCell ref="BF15:BF17"/>
    <mergeCell ref="BG15:BG17"/>
    <mergeCell ref="AZ33:AZ35"/>
    <mergeCell ref="BA33:BA35"/>
    <mergeCell ref="BF33:BF35"/>
    <mergeCell ref="BG33:BG35"/>
    <mergeCell ref="BB33:BB35"/>
    <mergeCell ref="BC33:BC35"/>
    <mergeCell ref="AZ27:AZ29"/>
    <mergeCell ref="BB12:BB14"/>
    <mergeCell ref="AP156:AP158"/>
    <mergeCell ref="AQ156:AQ158"/>
    <mergeCell ref="AV156:AV158"/>
    <mergeCell ref="AW156:AW158"/>
    <mergeCell ref="AR153:AR155"/>
    <mergeCell ref="AS153:AS155"/>
    <mergeCell ref="AR156:AR158"/>
    <mergeCell ref="AS156:AS158"/>
    <mergeCell ref="AP144:AP146"/>
    <mergeCell ref="AQ144:AQ146"/>
    <mergeCell ref="AV144:AV146"/>
    <mergeCell ref="AW144:AW146"/>
    <mergeCell ref="AP147:AP149"/>
    <mergeCell ref="AQ147:AQ149"/>
    <mergeCell ref="AV147:AV149"/>
    <mergeCell ref="AW147:AW149"/>
    <mergeCell ref="AP150:AP152"/>
    <mergeCell ref="AQ153:AQ155"/>
    <mergeCell ref="AV153:AV155"/>
    <mergeCell ref="AW153:AW155"/>
    <mergeCell ref="AR150:AR152"/>
    <mergeCell ref="AS150:AS152"/>
    <mergeCell ref="AT144:AT146"/>
    <mergeCell ref="AQ150:AQ152"/>
    <mergeCell ref="AV150:AV152"/>
    <mergeCell ref="AW150:AW152"/>
    <mergeCell ref="AR144:AR146"/>
    <mergeCell ref="AS144:AS146"/>
    <mergeCell ref="AU144:AU146"/>
    <mergeCell ref="AT147:AT149"/>
    <mergeCell ref="AU147:AU149"/>
    <mergeCell ref="AT150:AT152"/>
    <mergeCell ref="AW141:AW143"/>
    <mergeCell ref="AQ120:AQ122"/>
    <mergeCell ref="AV120:AV122"/>
    <mergeCell ref="AW120:AW122"/>
    <mergeCell ref="AQ123:AQ125"/>
    <mergeCell ref="AV123:AV125"/>
    <mergeCell ref="AW123:AW125"/>
    <mergeCell ref="BD45:BD47"/>
    <mergeCell ref="AQ108:AQ110"/>
    <mergeCell ref="AV108:AV110"/>
    <mergeCell ref="AW108:AW110"/>
    <mergeCell ref="AV96:AV98"/>
    <mergeCell ref="AW96:AW98"/>
    <mergeCell ref="AR93:AR95"/>
    <mergeCell ref="AS93:AS95"/>
    <mergeCell ref="AR96:AR98"/>
    <mergeCell ref="AS96:AS98"/>
    <mergeCell ref="AP99:AP101"/>
    <mergeCell ref="AQ99:AQ101"/>
    <mergeCell ref="AV99:AV101"/>
    <mergeCell ref="AW99:AW101"/>
    <mergeCell ref="AV135:AV137"/>
    <mergeCell ref="AT84:AT86"/>
    <mergeCell ref="AU84:AU86"/>
    <mergeCell ref="AT87:AT89"/>
    <mergeCell ref="AU87:AU89"/>
    <mergeCell ref="AT90:AT92"/>
    <mergeCell ref="AU90:AU92"/>
    <mergeCell ref="AP84:AP86"/>
    <mergeCell ref="AQ84:AQ86"/>
    <mergeCell ref="AV84:AV86"/>
    <mergeCell ref="AW84:AW86"/>
    <mergeCell ref="AP87:AP89"/>
    <mergeCell ref="AQ87:AQ89"/>
    <mergeCell ref="AV87:AV89"/>
    <mergeCell ref="AW87:AW89"/>
    <mergeCell ref="AR84:AR86"/>
    <mergeCell ref="AS84:AS86"/>
    <mergeCell ref="AR87:AR89"/>
    <mergeCell ref="AS87:AS89"/>
    <mergeCell ref="AP90:AP92"/>
    <mergeCell ref="AQ90:AQ92"/>
    <mergeCell ref="AV90:AV92"/>
    <mergeCell ref="AW90:AW92"/>
    <mergeCell ref="AR90:AR92"/>
    <mergeCell ref="AS90:AS92"/>
    <mergeCell ref="AV105:AV107"/>
    <mergeCell ref="AW105:AW107"/>
    <mergeCell ref="AU81:AU83"/>
    <mergeCell ref="AP75:AP77"/>
    <mergeCell ref="AQ75:AQ77"/>
    <mergeCell ref="AV75:AV77"/>
    <mergeCell ref="AW75:AW77"/>
    <mergeCell ref="AP78:AP80"/>
    <mergeCell ref="AQ78:AQ80"/>
    <mergeCell ref="AV78:AV80"/>
    <mergeCell ref="AW78:AW80"/>
    <mergeCell ref="AR75:AR77"/>
    <mergeCell ref="AS75:AS77"/>
    <mergeCell ref="AR78:AR80"/>
    <mergeCell ref="AS78:AS80"/>
    <mergeCell ref="AP81:AP83"/>
    <mergeCell ref="AQ81:AQ83"/>
    <mergeCell ref="AV81:AV83"/>
    <mergeCell ref="AW81:AW83"/>
    <mergeCell ref="AR81:AR83"/>
    <mergeCell ref="AS81:AS83"/>
    <mergeCell ref="AT66:AT68"/>
    <mergeCell ref="AU66:AU68"/>
    <mergeCell ref="AT69:AT71"/>
    <mergeCell ref="AU69:AU71"/>
    <mergeCell ref="AT72:AT74"/>
    <mergeCell ref="AU72:AU74"/>
    <mergeCell ref="AP66:AP68"/>
    <mergeCell ref="AQ66:AQ68"/>
    <mergeCell ref="AV66:AV68"/>
    <mergeCell ref="AW66:AW68"/>
    <mergeCell ref="AP69:AP71"/>
    <mergeCell ref="AQ69:AQ71"/>
    <mergeCell ref="AV69:AV71"/>
    <mergeCell ref="AW69:AW71"/>
    <mergeCell ref="AR66:AR68"/>
    <mergeCell ref="AS66:AS68"/>
    <mergeCell ref="AR69:AR71"/>
    <mergeCell ref="AS69:AS71"/>
    <mergeCell ref="AP72:AP74"/>
    <mergeCell ref="AQ72:AQ74"/>
    <mergeCell ref="AV72:AV74"/>
    <mergeCell ref="AW72:AW74"/>
    <mergeCell ref="AR72:AR74"/>
    <mergeCell ref="AS72:AS74"/>
    <mergeCell ref="AR54:AR56"/>
    <mergeCell ref="AS54:AS56"/>
    <mergeCell ref="AT54:AT56"/>
    <mergeCell ref="AU54:AU56"/>
    <mergeCell ref="AT57:AT59"/>
    <mergeCell ref="AU57:AU59"/>
    <mergeCell ref="AS57:AS59"/>
    <mergeCell ref="AR60:AR62"/>
    <mergeCell ref="AS60:AS62"/>
    <mergeCell ref="AP63:AP65"/>
    <mergeCell ref="AQ63:AQ65"/>
    <mergeCell ref="AV63:AV65"/>
    <mergeCell ref="AW63:AW65"/>
    <mergeCell ref="AR63:AR65"/>
    <mergeCell ref="AS63:AS65"/>
    <mergeCell ref="AP54:AP56"/>
    <mergeCell ref="AQ54:AQ56"/>
    <mergeCell ref="AV54:AV56"/>
    <mergeCell ref="AW54:AW56"/>
    <mergeCell ref="AT60:AT62"/>
    <mergeCell ref="AU60:AU62"/>
    <mergeCell ref="AT63:AT65"/>
    <mergeCell ref="AU63:AU65"/>
    <mergeCell ref="AP57:AP59"/>
    <mergeCell ref="AQ57:AQ59"/>
    <mergeCell ref="AV57:AV59"/>
    <mergeCell ref="AW57:AW59"/>
    <mergeCell ref="AV60:AV62"/>
    <mergeCell ref="AW60:AW62"/>
    <mergeCell ref="AW48:AW50"/>
    <mergeCell ref="AP51:AP53"/>
    <mergeCell ref="AQ51:AQ53"/>
    <mergeCell ref="AV51:AV53"/>
    <mergeCell ref="AW51:AW53"/>
    <mergeCell ref="AQ42:AQ44"/>
    <mergeCell ref="AV42:AV44"/>
    <mergeCell ref="AW42:AW44"/>
    <mergeCell ref="AT42:AT44"/>
    <mergeCell ref="AU42:AU44"/>
    <mergeCell ref="AR39:AR41"/>
    <mergeCell ref="AS39:AS41"/>
    <mergeCell ref="AR42:AR44"/>
    <mergeCell ref="AS42:AS44"/>
    <mergeCell ref="AV18:AV20"/>
    <mergeCell ref="AW18:AW20"/>
    <mergeCell ref="AP21:AP23"/>
    <mergeCell ref="AQ21:AQ23"/>
    <mergeCell ref="AV21:AV23"/>
    <mergeCell ref="AW21:AW23"/>
    <mergeCell ref="AP27:AP29"/>
    <mergeCell ref="AR27:AR29"/>
    <mergeCell ref="AS27:AS29"/>
    <mergeCell ref="AR33:AR35"/>
    <mergeCell ref="AS33:AS35"/>
    <mergeCell ref="AP36:AP38"/>
    <mergeCell ref="AQ36:AQ38"/>
    <mergeCell ref="AV36:AV38"/>
    <mergeCell ref="AV24:AV26"/>
    <mergeCell ref="AW24:AW26"/>
    <mergeCell ref="AU24:AU26"/>
    <mergeCell ref="AT27:AT29"/>
    <mergeCell ref="AU27:AU29"/>
    <mergeCell ref="AT33:AT35"/>
    <mergeCell ref="AU33:AU35"/>
    <mergeCell ref="AT36:AT38"/>
    <mergeCell ref="AU36:AU38"/>
    <mergeCell ref="AT39:AT41"/>
    <mergeCell ref="AU39:AU41"/>
    <mergeCell ref="AR7:AS7"/>
    <mergeCell ref="AR9:AR11"/>
    <mergeCell ref="AS9:AS11"/>
    <mergeCell ref="AR12:AR14"/>
    <mergeCell ref="AS12:AS14"/>
    <mergeCell ref="AL156:AL158"/>
    <mergeCell ref="AM156:AM158"/>
    <mergeCell ref="AL150:AL152"/>
    <mergeCell ref="AM150:AM152"/>
    <mergeCell ref="AL144:AL146"/>
    <mergeCell ref="AM144:AM146"/>
    <mergeCell ref="AL138:AL140"/>
    <mergeCell ref="AM138:AM140"/>
    <mergeCell ref="AL147:AL149"/>
    <mergeCell ref="AM147:AM149"/>
    <mergeCell ref="AP15:AP17"/>
    <mergeCell ref="AQ15:AQ17"/>
    <mergeCell ref="AL129:AL131"/>
    <mergeCell ref="AM129:AM131"/>
    <mergeCell ref="AL120:AL122"/>
    <mergeCell ref="AM120:AM122"/>
    <mergeCell ref="AM87:AM89"/>
    <mergeCell ref="AN60:AN62"/>
    <mergeCell ref="AO60:AO62"/>
    <mergeCell ref="AM153:AM155"/>
    <mergeCell ref="AN147:AN149"/>
    <mergeCell ref="AO147:AO149"/>
    <mergeCell ref="AN138:AN140"/>
    <mergeCell ref="AO138:AO140"/>
    <mergeCell ref="AL135:AL137"/>
    <mergeCell ref="AM135:AM137"/>
    <mergeCell ref="AN129:AN131"/>
    <mergeCell ref="AD153:AD155"/>
    <mergeCell ref="AF153:AF155"/>
    <mergeCell ref="AE153:AE155"/>
    <mergeCell ref="AN153:AN155"/>
    <mergeCell ref="AO153:AO155"/>
    <mergeCell ref="AE150:AE152"/>
    <mergeCell ref="AF150:AF152"/>
    <mergeCell ref="AN150:AN152"/>
    <mergeCell ref="AO150:AO152"/>
    <mergeCell ref="AG150:AG152"/>
    <mergeCell ref="AG153:AG155"/>
    <mergeCell ref="AG156:AG158"/>
    <mergeCell ref="AH150:AH152"/>
    <mergeCell ref="AI150:AI152"/>
    <mergeCell ref="AH153:AH155"/>
    <mergeCell ref="AI153:AI155"/>
    <mergeCell ref="AH156:AH158"/>
    <mergeCell ref="AI156:AI158"/>
    <mergeCell ref="AD156:AD158"/>
    <mergeCell ref="AE156:AE158"/>
    <mergeCell ref="AF156:AF158"/>
    <mergeCell ref="AJ150:AJ152"/>
    <mergeCell ref="AJ153:AJ155"/>
    <mergeCell ref="AJ156:AJ158"/>
    <mergeCell ref="AK156:AK158"/>
    <mergeCell ref="AN156:AN158"/>
    <mergeCell ref="AO156:AO158"/>
    <mergeCell ref="AK153:AK155"/>
    <mergeCell ref="AL153:AL155"/>
    <mergeCell ref="AF144:AF146"/>
    <mergeCell ref="AE144:AE146"/>
    <mergeCell ref="AN144:AN146"/>
    <mergeCell ref="AG147:AG149"/>
    <mergeCell ref="AH147:AH149"/>
    <mergeCell ref="AI147:AI149"/>
    <mergeCell ref="AD147:AD149"/>
    <mergeCell ref="AE147:AE149"/>
    <mergeCell ref="AF147:AF149"/>
    <mergeCell ref="AJ141:AJ143"/>
    <mergeCell ref="AJ144:AJ146"/>
    <mergeCell ref="AJ147:AJ149"/>
    <mergeCell ref="AH141:AH143"/>
    <mergeCell ref="AI141:AI143"/>
    <mergeCell ref="AD135:AD137"/>
    <mergeCell ref="AF135:AF137"/>
    <mergeCell ref="AE135:AE137"/>
    <mergeCell ref="AN135:AN137"/>
    <mergeCell ref="AO135:AO137"/>
    <mergeCell ref="AG135:AG137"/>
    <mergeCell ref="AG138:AG140"/>
    <mergeCell ref="AL132:AL134"/>
    <mergeCell ref="AM132:AM134"/>
    <mergeCell ref="AD132:AD134"/>
    <mergeCell ref="AF132:AF134"/>
    <mergeCell ref="AE132:AE134"/>
    <mergeCell ref="AN132:AN134"/>
    <mergeCell ref="AO132:AO134"/>
    <mergeCell ref="AD138:AD140"/>
    <mergeCell ref="AE138:AE140"/>
    <mergeCell ref="AF138:AF140"/>
    <mergeCell ref="AJ132:AJ134"/>
    <mergeCell ref="AJ135:AJ137"/>
    <mergeCell ref="AJ138:AJ140"/>
    <mergeCell ref="AH135:AH137"/>
    <mergeCell ref="AI135:AI137"/>
    <mergeCell ref="AH138:AH140"/>
    <mergeCell ref="AI138:AI140"/>
    <mergeCell ref="AG132:AG134"/>
    <mergeCell ref="AD126:AD128"/>
    <mergeCell ref="AF126:AF128"/>
    <mergeCell ref="AE126:AE128"/>
    <mergeCell ref="AN126:AN128"/>
    <mergeCell ref="AO126:AO128"/>
    <mergeCell ref="AL123:AL125"/>
    <mergeCell ref="AM123:AM125"/>
    <mergeCell ref="AD123:AD125"/>
    <mergeCell ref="AF123:AF125"/>
    <mergeCell ref="AE123:AE125"/>
    <mergeCell ref="AN123:AN125"/>
    <mergeCell ref="AO123:AO125"/>
    <mergeCell ref="AH123:AH125"/>
    <mergeCell ref="AH126:AH128"/>
    <mergeCell ref="AI123:AI125"/>
    <mergeCell ref="AI126:AI128"/>
    <mergeCell ref="AG126:AG128"/>
    <mergeCell ref="AG123:AG125"/>
    <mergeCell ref="AD129:AD131"/>
    <mergeCell ref="AE129:AE131"/>
    <mergeCell ref="AF129:AF131"/>
    <mergeCell ref="AJ123:AJ125"/>
    <mergeCell ref="AJ126:AJ128"/>
    <mergeCell ref="AJ129:AJ131"/>
    <mergeCell ref="AK123:AK125"/>
    <mergeCell ref="AN120:AN122"/>
    <mergeCell ref="AO120:AO122"/>
    <mergeCell ref="AO144:AO146"/>
    <mergeCell ref="AL141:AL143"/>
    <mergeCell ref="AM141:AM143"/>
    <mergeCell ref="AD141:AD143"/>
    <mergeCell ref="AF141:AF143"/>
    <mergeCell ref="AE141:AE143"/>
    <mergeCell ref="AN141:AN143"/>
    <mergeCell ref="AO141:AO143"/>
    <mergeCell ref="AG141:AG143"/>
    <mergeCell ref="AG144:AG146"/>
    <mergeCell ref="AI117:AI119"/>
    <mergeCell ref="AL117:AL119"/>
    <mergeCell ref="AM117:AM119"/>
    <mergeCell ref="AH117:AH119"/>
    <mergeCell ref="AH120:AH122"/>
    <mergeCell ref="AI120:AI122"/>
    <mergeCell ref="AL111:AL113"/>
    <mergeCell ref="AM111:AM113"/>
    <mergeCell ref="AI111:AI113"/>
    <mergeCell ref="AG117:AG119"/>
    <mergeCell ref="AG120:AG122"/>
    <mergeCell ref="AF120:AF122"/>
    <mergeCell ref="AJ120:AJ122"/>
    <mergeCell ref="AK120:AK122"/>
    <mergeCell ref="AK111:AK113"/>
    <mergeCell ref="AK114:AK116"/>
    <mergeCell ref="AK117:AK119"/>
    <mergeCell ref="AJ114:AJ116"/>
    <mergeCell ref="AJ117:AJ119"/>
    <mergeCell ref="AI108:AI110"/>
    <mergeCell ref="AL108:AL110"/>
    <mergeCell ref="AM108:AM110"/>
    <mergeCell ref="AH105:AH107"/>
    <mergeCell ref="AH108:AH110"/>
    <mergeCell ref="AF105:AF107"/>
    <mergeCell ref="AN105:AN107"/>
    <mergeCell ref="AO105:AO107"/>
    <mergeCell ref="AL105:AL107"/>
    <mergeCell ref="AM105:AM107"/>
    <mergeCell ref="AG108:AG110"/>
    <mergeCell ref="AO129:AO131"/>
    <mergeCell ref="AH129:AH131"/>
    <mergeCell ref="AI129:AI131"/>
    <mergeCell ref="AG129:AG131"/>
    <mergeCell ref="AN114:AN116"/>
    <mergeCell ref="AO114:AO116"/>
    <mergeCell ref="AI114:AI116"/>
    <mergeCell ref="AL114:AL116"/>
    <mergeCell ref="AM114:AM116"/>
    <mergeCell ref="AF111:AF113"/>
    <mergeCell ref="AL126:AL128"/>
    <mergeCell ref="AM126:AM128"/>
    <mergeCell ref="L114:L116"/>
    <mergeCell ref="AH114:AH116"/>
    <mergeCell ref="O111:O113"/>
    <mergeCell ref="K99:K101"/>
    <mergeCell ref="P108:P110"/>
    <mergeCell ref="AE93:AE95"/>
    <mergeCell ref="AF102:AF104"/>
    <mergeCell ref="AN102:AN104"/>
    <mergeCell ref="AO102:AO104"/>
    <mergeCell ref="AI102:AI104"/>
    <mergeCell ref="AL102:AL104"/>
    <mergeCell ref="AM102:AM104"/>
    <mergeCell ref="AN96:AN98"/>
    <mergeCell ref="AO96:AO98"/>
    <mergeCell ref="AI96:AI98"/>
    <mergeCell ref="AL96:AL98"/>
    <mergeCell ref="AM96:AM98"/>
    <mergeCell ref="AN99:AN101"/>
    <mergeCell ref="AI99:AI101"/>
    <mergeCell ref="AL99:AL101"/>
    <mergeCell ref="AM99:AM101"/>
    <mergeCell ref="AF96:AF98"/>
    <mergeCell ref="AE96:AE98"/>
    <mergeCell ref="AO99:AO101"/>
    <mergeCell ref="AF93:AF95"/>
    <mergeCell ref="AJ93:AJ95"/>
    <mergeCell ref="AJ96:AJ98"/>
    <mergeCell ref="AJ99:AJ101"/>
    <mergeCell ref="AJ102:AJ104"/>
    <mergeCell ref="AH93:AH95"/>
    <mergeCell ref="AH96:AH98"/>
    <mergeCell ref="AH99:AH101"/>
    <mergeCell ref="AH102:AH104"/>
    <mergeCell ref="AI93:AI95"/>
    <mergeCell ref="AL93:AL95"/>
    <mergeCell ref="AM93:AM95"/>
    <mergeCell ref="AJ108:AJ110"/>
    <mergeCell ref="AJ111:AJ113"/>
    <mergeCell ref="AO93:AO95"/>
    <mergeCell ref="B156:B158"/>
    <mergeCell ref="B144:B146"/>
    <mergeCell ref="B147:B149"/>
    <mergeCell ref="B150:B152"/>
    <mergeCell ref="C93:C95"/>
    <mergeCell ref="C96:C98"/>
    <mergeCell ref="C99:C101"/>
    <mergeCell ref="C126:C128"/>
    <mergeCell ref="C129:C131"/>
    <mergeCell ref="C132:C134"/>
    <mergeCell ref="C135:C137"/>
    <mergeCell ref="C138:C140"/>
    <mergeCell ref="C144:C146"/>
    <mergeCell ref="C147:C149"/>
    <mergeCell ref="C150:C152"/>
    <mergeCell ref="AD93:AD95"/>
    <mergeCell ref="C111:C113"/>
    <mergeCell ref="AD111:AD113"/>
    <mergeCell ref="C141:C143"/>
    <mergeCell ref="C120:C122"/>
    <mergeCell ref="C123:C125"/>
    <mergeCell ref="AD150:AD152"/>
    <mergeCell ref="C108:C110"/>
    <mergeCell ref="AD108:AD110"/>
    <mergeCell ref="C117:C119"/>
    <mergeCell ref="AD117:AD119"/>
    <mergeCell ref="AD144:AD146"/>
    <mergeCell ref="D108:D110"/>
    <mergeCell ref="D117:D119"/>
    <mergeCell ref="C156:C158"/>
    <mergeCell ref="B93:B95"/>
    <mergeCell ref="B96:B98"/>
    <mergeCell ref="B153:B155"/>
    <mergeCell ref="B102:B104"/>
    <mergeCell ref="B105:B107"/>
    <mergeCell ref="B108:B110"/>
    <mergeCell ref="B111:B113"/>
    <mergeCell ref="B114:B116"/>
    <mergeCell ref="B117:B119"/>
    <mergeCell ref="B120:B122"/>
    <mergeCell ref="G96:G98"/>
    <mergeCell ref="I96:I98"/>
    <mergeCell ref="E99:E101"/>
    <mergeCell ref="G99:G101"/>
    <mergeCell ref="D120:D122"/>
    <mergeCell ref="D156:D158"/>
    <mergeCell ref="D123:D125"/>
    <mergeCell ref="D126:D128"/>
    <mergeCell ref="D129:D131"/>
    <mergeCell ref="D132:D134"/>
    <mergeCell ref="B123:B125"/>
    <mergeCell ref="S153:S155"/>
    <mergeCell ref="S156:S158"/>
    <mergeCell ref="S123:S125"/>
    <mergeCell ref="S126:S128"/>
    <mergeCell ref="S129:S131"/>
    <mergeCell ref="S132:S134"/>
    <mergeCell ref="S135:S137"/>
    <mergeCell ref="Q150:Q152"/>
    <mergeCell ref="Q153:Q155"/>
    <mergeCell ref="R156:R158"/>
    <mergeCell ref="Q156:Q158"/>
    <mergeCell ref="C114:C116"/>
    <mergeCell ref="AD114:AD116"/>
    <mergeCell ref="AI90:AI92"/>
    <mergeCell ref="AE87:AE89"/>
    <mergeCell ref="AI87:AI89"/>
    <mergeCell ref="AH81:AH83"/>
    <mergeCell ref="AH84:AH86"/>
    <mergeCell ref="Q96:Q98"/>
    <mergeCell ref="B90:B92"/>
    <mergeCell ref="C90:C92"/>
    <mergeCell ref="AD90:AD92"/>
    <mergeCell ref="C153:C155"/>
    <mergeCell ref="D135:D137"/>
    <mergeCell ref="AD96:AD98"/>
    <mergeCell ref="P99:P101"/>
    <mergeCell ref="P117:P119"/>
    <mergeCell ref="U108:U110"/>
    <mergeCell ref="O90:O92"/>
    <mergeCell ref="T90:T92"/>
    <mergeCell ref="O93:O95"/>
    <mergeCell ref="U99:U101"/>
    <mergeCell ref="U102:U104"/>
    <mergeCell ref="O102:O104"/>
    <mergeCell ref="O105:O107"/>
    <mergeCell ref="O99:O101"/>
    <mergeCell ref="V105:V107"/>
    <mergeCell ref="O114:O116"/>
    <mergeCell ref="D111:D113"/>
    <mergeCell ref="D114:D116"/>
    <mergeCell ref="U111:U113"/>
    <mergeCell ref="U114:U116"/>
    <mergeCell ref="M111:M113"/>
    <mergeCell ref="AD99:AD101"/>
    <mergeCell ref="V108:V110"/>
    <mergeCell ref="B87:B89"/>
    <mergeCell ref="B132:B134"/>
    <mergeCell ref="B135:B137"/>
    <mergeCell ref="B138:B140"/>
    <mergeCell ref="B141:B143"/>
    <mergeCell ref="T87:T89"/>
    <mergeCell ref="AF108:AF110"/>
    <mergeCell ref="AE108:AE110"/>
    <mergeCell ref="M114:M116"/>
    <mergeCell ref="I111:I113"/>
    <mergeCell ref="I114:I116"/>
    <mergeCell ref="J114:J116"/>
    <mergeCell ref="AE120:AE122"/>
    <mergeCell ref="O120:O122"/>
    <mergeCell ref="E87:E89"/>
    <mergeCell ref="G87:G89"/>
    <mergeCell ref="F90:F92"/>
    <mergeCell ref="M87:M89"/>
    <mergeCell ref="F126:F128"/>
    <mergeCell ref="O108:O110"/>
    <mergeCell ref="L138:L140"/>
    <mergeCell ref="K108:K110"/>
    <mergeCell ref="K111:K113"/>
    <mergeCell ref="K114:K116"/>
    <mergeCell ref="K117:K119"/>
    <mergeCell ref="J87:J89"/>
    <mergeCell ref="K96:K98"/>
    <mergeCell ref="L117:L119"/>
    <mergeCell ref="L120:L122"/>
    <mergeCell ref="L93:L95"/>
    <mergeCell ref="C105:C107"/>
    <mergeCell ref="AD105:AD107"/>
    <mergeCell ref="AE75:AE77"/>
    <mergeCell ref="AH78:AH80"/>
    <mergeCell ref="F111:F113"/>
    <mergeCell ref="F114:F116"/>
    <mergeCell ref="I99:I101"/>
    <mergeCell ref="M102:M104"/>
    <mergeCell ref="M105:M107"/>
    <mergeCell ref="M108:M110"/>
    <mergeCell ref="O96:O98"/>
    <mergeCell ref="E108:E110"/>
    <mergeCell ref="I120:I122"/>
    <mergeCell ref="U87:U89"/>
    <mergeCell ref="U90:U92"/>
    <mergeCell ref="U93:U95"/>
    <mergeCell ref="U96:U98"/>
    <mergeCell ref="T93:T95"/>
    <mergeCell ref="T96:T98"/>
    <mergeCell ref="B81:B83"/>
    <mergeCell ref="C81:C83"/>
    <mergeCell ref="AD81:AD83"/>
    <mergeCell ref="AF81:AF83"/>
    <mergeCell ref="L81:L83"/>
    <mergeCell ref="L84:L86"/>
    <mergeCell ref="U81:U83"/>
    <mergeCell ref="U84:U86"/>
    <mergeCell ref="B84:B86"/>
    <mergeCell ref="C84:C86"/>
    <mergeCell ref="AD84:AD86"/>
    <mergeCell ref="AF84:AF86"/>
    <mergeCell ref="AE84:AE86"/>
    <mergeCell ref="AE81:AE83"/>
    <mergeCell ref="D96:D98"/>
    <mergeCell ref="D99:D101"/>
    <mergeCell ref="D102:D104"/>
    <mergeCell ref="D105:D107"/>
    <mergeCell ref="AF90:AF92"/>
    <mergeCell ref="AE99:AE101"/>
    <mergeCell ref="D90:D92"/>
    <mergeCell ref="D93:D95"/>
    <mergeCell ref="S102:S104"/>
    <mergeCell ref="S105:S107"/>
    <mergeCell ref="S108:S110"/>
    <mergeCell ref="S111:S113"/>
    <mergeCell ref="S114:S116"/>
    <mergeCell ref="S117:S119"/>
    <mergeCell ref="S120:S122"/>
    <mergeCell ref="AE90:AE92"/>
    <mergeCell ref="AE105:AE107"/>
    <mergeCell ref="C102:C104"/>
    <mergeCell ref="AD102:AD104"/>
    <mergeCell ref="AE102:AE104"/>
    <mergeCell ref="I105:I107"/>
    <mergeCell ref="E96:E98"/>
    <mergeCell ref="AF99:AF101"/>
    <mergeCell ref="AF114:AF116"/>
    <mergeCell ref="AE114:AE116"/>
    <mergeCell ref="AF117:AF119"/>
    <mergeCell ref="AE117:AE119"/>
    <mergeCell ref="E78:E80"/>
    <mergeCell ref="D87:D89"/>
    <mergeCell ref="R75:R77"/>
    <mergeCell ref="AE111:AE113"/>
    <mergeCell ref="AH111:AH113"/>
    <mergeCell ref="L111:L113"/>
    <mergeCell ref="E84:E86"/>
    <mergeCell ref="G84:G86"/>
    <mergeCell ref="G81:G83"/>
    <mergeCell ref="AJ84:AJ86"/>
    <mergeCell ref="E75:E77"/>
    <mergeCell ref="G75:G77"/>
    <mergeCell ref="R48:R50"/>
    <mergeCell ref="B60:B62"/>
    <mergeCell ref="C60:C62"/>
    <mergeCell ref="B78:B80"/>
    <mergeCell ref="C78:C80"/>
    <mergeCell ref="AD78:AD80"/>
    <mergeCell ref="AF78:AF80"/>
    <mergeCell ref="AE78:AE80"/>
    <mergeCell ref="AN78:AN80"/>
    <mergeCell ref="AI78:AI80"/>
    <mergeCell ref="AL78:AL80"/>
    <mergeCell ref="AM78:AM80"/>
    <mergeCell ref="AN75:AN77"/>
    <mergeCell ref="AI75:AI77"/>
    <mergeCell ref="AL75:AL77"/>
    <mergeCell ref="AM75:AM77"/>
    <mergeCell ref="B75:B77"/>
    <mergeCell ref="AE72:AE74"/>
    <mergeCell ref="AD66:AD68"/>
    <mergeCell ref="C63:C65"/>
    <mergeCell ref="AD63:AD65"/>
    <mergeCell ref="C75:C77"/>
    <mergeCell ref="B69:B71"/>
    <mergeCell ref="C69:C71"/>
    <mergeCell ref="AD69:AD71"/>
    <mergeCell ref="AD75:AD77"/>
    <mergeCell ref="B72:B74"/>
    <mergeCell ref="C72:C74"/>
    <mergeCell ref="AD72:AD74"/>
    <mergeCell ref="AF72:AF74"/>
    <mergeCell ref="E72:E74"/>
    <mergeCell ref="G72:G74"/>
    <mergeCell ref="F48:F50"/>
    <mergeCell ref="F51:F53"/>
    <mergeCell ref="AN72:AN74"/>
    <mergeCell ref="B51:B53"/>
    <mergeCell ref="B48:B50"/>
    <mergeCell ref="AG51:AG53"/>
    <mergeCell ref="AD54:AD56"/>
    <mergeCell ref="AF54:AF56"/>
    <mergeCell ref="P57:P59"/>
    <mergeCell ref="AH54:AH56"/>
    <mergeCell ref="AI60:AI62"/>
    <mergeCell ref="AL60:AL62"/>
    <mergeCell ref="AM60:AM62"/>
    <mergeCell ref="AH57:AH59"/>
    <mergeCell ref="V48:V50"/>
    <mergeCell ref="V51:V53"/>
    <mergeCell ref="AK75:AK77"/>
    <mergeCell ref="AK78:AK80"/>
    <mergeCell ref="AK63:AK65"/>
    <mergeCell ref="AK66:AK68"/>
    <mergeCell ref="AK69:AK71"/>
    <mergeCell ref="V66:V68"/>
    <mergeCell ref="V69:V71"/>
    <mergeCell ref="V72:V74"/>
    <mergeCell ref="AI72:AI74"/>
    <mergeCell ref="AF75:AF77"/>
    <mergeCell ref="E51:E53"/>
    <mergeCell ref="G51:G53"/>
    <mergeCell ref="E54:E56"/>
    <mergeCell ref="G54:G56"/>
    <mergeCell ref="E57:E59"/>
    <mergeCell ref="G57:G59"/>
    <mergeCell ref="F54:F56"/>
    <mergeCell ref="F45:F47"/>
    <mergeCell ref="H57:H59"/>
    <mergeCell ref="H60:H62"/>
    <mergeCell ref="H63:H65"/>
    <mergeCell ref="H66:H68"/>
    <mergeCell ref="H69:H71"/>
    <mergeCell ref="H72:H74"/>
    <mergeCell ref="AE66:AE68"/>
    <mergeCell ref="AL63:AL65"/>
    <mergeCell ref="AM63:AM65"/>
    <mergeCell ref="AI63:AI65"/>
    <mergeCell ref="AF87:AF89"/>
    <mergeCell ref="AK72:AK74"/>
    <mergeCell ref="N78:N80"/>
    <mergeCell ref="M78:M80"/>
    <mergeCell ref="I69:I71"/>
    <mergeCell ref="N69:N71"/>
    <mergeCell ref="J78:J80"/>
    <mergeCell ref="M57:M59"/>
    <mergeCell ref="M75:M77"/>
    <mergeCell ref="M72:M74"/>
    <mergeCell ref="P63:P65"/>
    <mergeCell ref="P78:P80"/>
    <mergeCell ref="T39:T41"/>
    <mergeCell ref="W72:W74"/>
    <mergeCell ref="W75:W77"/>
    <mergeCell ref="N75:N77"/>
    <mergeCell ref="M54:M56"/>
    <mergeCell ref="O54:O56"/>
    <mergeCell ref="W39:W41"/>
    <mergeCell ref="W45:W47"/>
    <mergeCell ref="N45:N47"/>
    <mergeCell ref="K87:K89"/>
    <mergeCell ref="N66:N68"/>
    <mergeCell ref="T60:T62"/>
    <mergeCell ref="AG60:AG62"/>
    <mergeCell ref="AG63:AG65"/>
    <mergeCell ref="W51:W53"/>
    <mergeCell ref="AD51:AD53"/>
    <mergeCell ref="AF51:AF53"/>
    <mergeCell ref="AE51:AE53"/>
    <mergeCell ref="AG48:AG50"/>
    <mergeCell ref="AK81:AK83"/>
    <mergeCell ref="AF63:AF65"/>
    <mergeCell ref="AE63:AE65"/>
    <mergeCell ref="AF69:AF71"/>
    <mergeCell ref="AE69:AE71"/>
    <mergeCell ref="AH63:AH65"/>
    <mergeCell ref="AH66:AH68"/>
    <mergeCell ref="AH69:AH71"/>
    <mergeCell ref="AH72:AH74"/>
    <mergeCell ref="AH75:AH77"/>
    <mergeCell ref="AJ72:AJ74"/>
    <mergeCell ref="AJ75:AJ77"/>
    <mergeCell ref="AJ78:AJ80"/>
    <mergeCell ref="AK87:AK89"/>
    <mergeCell ref="AJ81:AJ83"/>
    <mergeCell ref="B54:B56"/>
    <mergeCell ref="C54:C56"/>
    <mergeCell ref="AI66:AI68"/>
    <mergeCell ref="AN87:AN89"/>
    <mergeCell ref="AO87:AO89"/>
    <mergeCell ref="C87:C89"/>
    <mergeCell ref="AD87:AD89"/>
    <mergeCell ref="G63:G65"/>
    <mergeCell ref="G66:G68"/>
    <mergeCell ref="N81:N83"/>
    <mergeCell ref="F81:F83"/>
    <mergeCell ref="F84:F86"/>
    <mergeCell ref="V84:V86"/>
    <mergeCell ref="E81:E83"/>
    <mergeCell ref="O84:O86"/>
    <mergeCell ref="J81:J83"/>
    <mergeCell ref="F69:F71"/>
    <mergeCell ref="F72:F74"/>
    <mergeCell ref="B99:B101"/>
    <mergeCell ref="B126:B128"/>
    <mergeCell ref="AN90:AN92"/>
    <mergeCell ref="AO90:AO92"/>
    <mergeCell ref="B129:B131"/>
    <mergeCell ref="D138:D140"/>
    <mergeCell ref="D141:D143"/>
    <mergeCell ref="D144:D146"/>
    <mergeCell ref="D147:D149"/>
    <mergeCell ref="D150:D152"/>
    <mergeCell ref="D153:D155"/>
    <mergeCell ref="M66:M68"/>
    <mergeCell ref="M63:M65"/>
    <mergeCell ref="I63:I65"/>
    <mergeCell ref="L78:L80"/>
    <mergeCell ref="P84:P86"/>
    <mergeCell ref="P81:P83"/>
    <mergeCell ref="O78:O80"/>
    <mergeCell ref="O81:O83"/>
    <mergeCell ref="T84:T86"/>
    <mergeCell ref="O75:O77"/>
    <mergeCell ref="AM72:AM74"/>
    <mergeCell ref="AN69:AN71"/>
    <mergeCell ref="B63:B65"/>
    <mergeCell ref="B66:B68"/>
    <mergeCell ref="C66:C68"/>
    <mergeCell ref="AN63:AN65"/>
    <mergeCell ref="AO63:AO65"/>
    <mergeCell ref="AO66:AO68"/>
    <mergeCell ref="AL66:AL68"/>
    <mergeCell ref="AM66:AM68"/>
    <mergeCell ref="AF66:AF68"/>
    <mergeCell ref="C57:C59"/>
    <mergeCell ref="AD57:AD59"/>
    <mergeCell ref="AE57:AE59"/>
    <mergeCell ref="AE54:AE56"/>
    <mergeCell ref="AN54:AN56"/>
    <mergeCell ref="AO54:AO56"/>
    <mergeCell ref="D57:D59"/>
    <mergeCell ref="V57:V59"/>
    <mergeCell ref="B57:B59"/>
    <mergeCell ref="V60:V62"/>
    <mergeCell ref="M60:M62"/>
    <mergeCell ref="AG54:AG56"/>
    <mergeCell ref="AG57:AG59"/>
    <mergeCell ref="AK84:AK86"/>
    <mergeCell ref="B4:C4"/>
    <mergeCell ref="B39:B41"/>
    <mergeCell ref="C39:C41"/>
    <mergeCell ref="AD39:AD41"/>
    <mergeCell ref="AF39:AF41"/>
    <mergeCell ref="AE12:AE14"/>
    <mergeCell ref="AF12:AF14"/>
    <mergeCell ref="AN12:AN14"/>
    <mergeCell ref="B12:B14"/>
    <mergeCell ref="C12:C14"/>
    <mergeCell ref="AD12:AD14"/>
    <mergeCell ref="AO12:AO14"/>
    <mergeCell ref="C15:C17"/>
    <mergeCell ref="B7:B8"/>
    <mergeCell ref="C7:C8"/>
    <mergeCell ref="B9:B11"/>
    <mergeCell ref="AG45:AG47"/>
    <mergeCell ref="C48:C50"/>
    <mergeCell ref="C51:C53"/>
    <mergeCell ref="AN51:AN53"/>
    <mergeCell ref="AO51:AO53"/>
    <mergeCell ref="AI51:AI53"/>
    <mergeCell ref="AM15:AM17"/>
    <mergeCell ref="B36:B38"/>
    <mergeCell ref="C36:C38"/>
    <mergeCell ref="AD36:AD38"/>
    <mergeCell ref="AI15:AI17"/>
    <mergeCell ref="AF21:AF23"/>
    <mergeCell ref="I24:I26"/>
    <mergeCell ref="E27:E29"/>
    <mergeCell ref="AM9:AM11"/>
    <mergeCell ref="AI9:AI11"/>
    <mergeCell ref="AL9:AL11"/>
    <mergeCell ref="AL12:AL14"/>
    <mergeCell ref="AM12:AM14"/>
    <mergeCell ref="AI12:AI14"/>
    <mergeCell ref="AD24:AD26"/>
    <mergeCell ref="B33:B35"/>
    <mergeCell ref="C33:C35"/>
    <mergeCell ref="AD33:AD35"/>
    <mergeCell ref="B24:B26"/>
    <mergeCell ref="AI18:AI20"/>
    <mergeCell ref="AL18:AL20"/>
    <mergeCell ref="AM18:AM20"/>
    <mergeCell ref="B27:B29"/>
    <mergeCell ref="C27:C29"/>
    <mergeCell ref="M18:M20"/>
    <mergeCell ref="M21:M23"/>
    <mergeCell ref="AH9:AH11"/>
    <mergeCell ref="AH12:AH14"/>
    <mergeCell ref="AH15:AH17"/>
    <mergeCell ref="AH18:AH20"/>
    <mergeCell ref="AH21:AH23"/>
    <mergeCell ref="AH24:AH26"/>
    <mergeCell ref="AH27:AH29"/>
    <mergeCell ref="C9:C11"/>
    <mergeCell ref="AD9:AD11"/>
    <mergeCell ref="AN7:AO7"/>
    <mergeCell ref="AD27:AD29"/>
    <mergeCell ref="AM27:AM29"/>
    <mergeCell ref="AL21:AL23"/>
    <mergeCell ref="AM21:AM23"/>
    <mergeCell ref="AH7:AI7"/>
    <mergeCell ref="AH36:AH38"/>
    <mergeCell ref="U33:U35"/>
    <mergeCell ref="O21:O23"/>
    <mergeCell ref="W9:W11"/>
    <mergeCell ref="W12:W14"/>
    <mergeCell ref="AL15:AL17"/>
    <mergeCell ref="AL7:AM7"/>
    <mergeCell ref="AF7:AG7"/>
    <mergeCell ref="AG9:AG11"/>
    <mergeCell ref="E9:E11"/>
    <mergeCell ref="I30:I32"/>
    <mergeCell ref="V9:V11"/>
    <mergeCell ref="N12:N14"/>
    <mergeCell ref="N15:N17"/>
    <mergeCell ref="N18:N20"/>
    <mergeCell ref="N21:N23"/>
    <mergeCell ref="N24:N26"/>
    <mergeCell ref="O9:O11"/>
    <mergeCell ref="B42:B44"/>
    <mergeCell ref="B15:B17"/>
    <mergeCell ref="AD15:AD17"/>
    <mergeCell ref="B45:B47"/>
    <mergeCell ref="C45:C47"/>
    <mergeCell ref="AD45:AD47"/>
    <mergeCell ref="C24:C26"/>
    <mergeCell ref="B21:B23"/>
    <mergeCell ref="C21:C23"/>
    <mergeCell ref="AD21:AD23"/>
    <mergeCell ref="AE21:AE23"/>
    <mergeCell ref="AE36:AE38"/>
    <mergeCell ref="O45:O47"/>
    <mergeCell ref="AJ7:AK7"/>
    <mergeCell ref="O7:R7"/>
    <mergeCell ref="E45:E47"/>
    <mergeCell ref="K33:K35"/>
    <mergeCell ref="K36:K38"/>
    <mergeCell ref="K39:K41"/>
    <mergeCell ref="K42:K44"/>
    <mergeCell ref="K45:K47"/>
    <mergeCell ref="W21:W23"/>
    <mergeCell ref="W24:W26"/>
    <mergeCell ref="D7:D8"/>
    <mergeCell ref="O24:O26"/>
    <mergeCell ref="O33:O35"/>
    <mergeCell ref="Q42:Q44"/>
    <mergeCell ref="Q45:Q47"/>
    <mergeCell ref="E33:E35"/>
    <mergeCell ref="G33:G35"/>
    <mergeCell ref="I33:I35"/>
    <mergeCell ref="E36:E38"/>
    <mergeCell ref="G36:G38"/>
    <mergeCell ref="I36:I38"/>
    <mergeCell ref="E39:E41"/>
    <mergeCell ref="G39:G41"/>
    <mergeCell ref="I39:I41"/>
    <mergeCell ref="AF36:AF38"/>
    <mergeCell ref="AL24:AL26"/>
    <mergeCell ref="AM24:AM26"/>
    <mergeCell ref="C42:C44"/>
    <mergeCell ref="AD42:AD44"/>
    <mergeCell ref="AF42:AF44"/>
    <mergeCell ref="N9:N11"/>
    <mergeCell ref="N27:N29"/>
    <mergeCell ref="N33:N35"/>
    <mergeCell ref="N36:N38"/>
    <mergeCell ref="AF15:AF17"/>
    <mergeCell ref="AE15:AE17"/>
    <mergeCell ref="B18:B20"/>
    <mergeCell ref="C18:C20"/>
    <mergeCell ref="AD18:AD20"/>
    <mergeCell ref="AF18:AF20"/>
    <mergeCell ref="AE18:AE20"/>
    <mergeCell ref="B30:B32"/>
    <mergeCell ref="C30:C32"/>
    <mergeCell ref="D30:D32"/>
    <mergeCell ref="E30:E32"/>
    <mergeCell ref="F30:F32"/>
    <mergeCell ref="G30:G32"/>
    <mergeCell ref="L30:L32"/>
    <mergeCell ref="M30:M32"/>
    <mergeCell ref="N30:N32"/>
    <mergeCell ref="P30:P32"/>
    <mergeCell ref="AE30:AE32"/>
    <mergeCell ref="AF30:AF32"/>
    <mergeCell ref="M24:M26"/>
    <mergeCell ref="M27:M29"/>
    <mergeCell ref="K21:K23"/>
    <mergeCell ref="AD30:AD32"/>
    <mergeCell ref="Q24:Q26"/>
    <mergeCell ref="Q27:Q29"/>
    <mergeCell ref="Q30:Q32"/>
    <mergeCell ref="Q18:Q20"/>
    <mergeCell ref="Q21:Q23"/>
    <mergeCell ref="AF27:AF29"/>
    <mergeCell ref="AE27:AE29"/>
    <mergeCell ref="K24:K26"/>
    <mergeCell ref="AF24:AF26"/>
    <mergeCell ref="AE24:AE26"/>
    <mergeCell ref="W18:W20"/>
    <mergeCell ref="U18:U20"/>
    <mergeCell ref="U21:U23"/>
    <mergeCell ref="U24:U26"/>
    <mergeCell ref="U27:U29"/>
    <mergeCell ref="E42:E44"/>
    <mergeCell ref="N42:N44"/>
    <mergeCell ref="AM36:AM38"/>
    <mergeCell ref="AL42:AL44"/>
    <mergeCell ref="AM42:AM44"/>
    <mergeCell ref="AM39:AM41"/>
    <mergeCell ref="AG36:AG38"/>
    <mergeCell ref="AG39:AG41"/>
    <mergeCell ref="AG42:AG44"/>
    <mergeCell ref="W42:W44"/>
    <mergeCell ref="P36:P38"/>
    <mergeCell ref="AE39:AE41"/>
    <mergeCell ref="U15:U17"/>
    <mergeCell ref="DU9:DU11"/>
    <mergeCell ref="DV9:DV11"/>
    <mergeCell ref="DX9:DX11"/>
    <mergeCell ref="AF33:AF35"/>
    <mergeCell ref="AH39:AH41"/>
    <mergeCell ref="DU12:DU14"/>
    <mergeCell ref="DV12:DV14"/>
    <mergeCell ref="DX12:DX14"/>
    <mergeCell ref="DX33:DX35"/>
    <mergeCell ref="DS51:DS53"/>
    <mergeCell ref="DU51:DU53"/>
    <mergeCell ref="DV51:DV53"/>
    <mergeCell ref="DX51:DX53"/>
    <mergeCell ref="DS57:DS59"/>
    <mergeCell ref="DU57:DU59"/>
    <mergeCell ref="DV57:DV59"/>
    <mergeCell ref="DP54:DP56"/>
    <mergeCell ref="DP57:DP59"/>
    <mergeCell ref="AF9:AF11"/>
    <mergeCell ref="AE9:AE11"/>
    <mergeCell ref="AN15:AN17"/>
    <mergeCell ref="AO15:AO17"/>
    <mergeCell ref="AN27:AN29"/>
    <mergeCell ref="AO27:AO29"/>
    <mergeCell ref="AI27:AI29"/>
    <mergeCell ref="AL27:AL29"/>
    <mergeCell ref="AO21:AO23"/>
    <mergeCell ref="DX42:DX44"/>
    <mergeCell ref="DS45:DS47"/>
    <mergeCell ref="DU45:DU47"/>
    <mergeCell ref="DV45:DV47"/>
    <mergeCell ref="W33:W35"/>
    <mergeCell ref="G27:G29"/>
    <mergeCell ref="G18:G20"/>
    <mergeCell ref="G21:G23"/>
    <mergeCell ref="P21:P23"/>
    <mergeCell ref="P24:P26"/>
    <mergeCell ref="P33:P35"/>
    <mergeCell ref="G24:G26"/>
    <mergeCell ref="U12:U14"/>
    <mergeCell ref="CB30:CB32"/>
    <mergeCell ref="CC30:CC32"/>
    <mergeCell ref="CD30:CD32"/>
    <mergeCell ref="CB33:CB35"/>
    <mergeCell ref="CC33:CC35"/>
    <mergeCell ref="CD33:CD35"/>
    <mergeCell ref="CP36:CP38"/>
    <mergeCell ref="CS36:CS38"/>
    <mergeCell ref="CU36:CU38"/>
    <mergeCell ref="CV36:CV38"/>
    <mergeCell ref="CU39:CU41"/>
    <mergeCell ref="AH60:AH62"/>
    <mergeCell ref="AD60:AD62"/>
    <mergeCell ref="AF60:AF62"/>
    <mergeCell ref="AE60:AE62"/>
    <mergeCell ref="AF57:AF59"/>
    <mergeCell ref="AH48:AH50"/>
    <mergeCell ref="AH51:AH53"/>
    <mergeCell ref="AD48:AD50"/>
    <mergeCell ref="AF48:AF50"/>
    <mergeCell ref="AE48:AE50"/>
    <mergeCell ref="DT54:DT56"/>
    <mergeCell ref="DT57:DT59"/>
    <mergeCell ref="DN54:DN56"/>
    <mergeCell ref="DN57:DN59"/>
    <mergeCell ref="DN60:DN62"/>
    <mergeCell ref="AK9:AK11"/>
    <mergeCell ref="AK12:AK14"/>
    <mergeCell ref="AK36:AK38"/>
    <mergeCell ref="AK39:AK41"/>
    <mergeCell ref="AK42:AK44"/>
    <mergeCell ref="AK45:AK47"/>
    <mergeCell ref="AJ24:AJ26"/>
    <mergeCell ref="AJ27:AJ29"/>
    <mergeCell ref="AJ33:AJ35"/>
    <mergeCell ref="AJ36:AJ38"/>
    <mergeCell ref="AJ39:AJ41"/>
    <mergeCell ref="AJ42:AJ44"/>
    <mergeCell ref="AJ45:AJ47"/>
    <mergeCell ref="AJ9:AJ11"/>
    <mergeCell ref="AJ12:AJ14"/>
    <mergeCell ref="AJ18:AJ20"/>
    <mergeCell ref="AJ21:AJ23"/>
    <mergeCell ref="AT24:AT26"/>
    <mergeCell ref="DS9:DS11"/>
    <mergeCell ref="AN24:AN26"/>
    <mergeCell ref="AI21:AI23"/>
    <mergeCell ref="AG30:AG32"/>
    <mergeCell ref="AH30:AH32"/>
    <mergeCell ref="DG60:DG62"/>
    <mergeCell ref="AM45:AM47"/>
    <mergeCell ref="AL54:AL56"/>
    <mergeCell ref="AM54:AM56"/>
    <mergeCell ref="AI57:AI59"/>
    <mergeCell ref="AL57:AL59"/>
    <mergeCell ref="AM57:AM59"/>
    <mergeCell ref="DC9:DC11"/>
    <mergeCell ref="DD9:DD11"/>
    <mergeCell ref="CB9:CB11"/>
    <mergeCell ref="CE30:CE32"/>
    <mergeCell ref="CF30:CF32"/>
    <mergeCell ref="CG30:CG32"/>
    <mergeCell ref="CH30:CH32"/>
    <mergeCell ref="CI30:CI32"/>
    <mergeCell ref="CB15:CB17"/>
    <mergeCell ref="CJ30:CJ32"/>
    <mergeCell ref="CK30:CK32"/>
    <mergeCell ref="CL30:CL32"/>
    <mergeCell ref="CM30:CM32"/>
    <mergeCell ref="CB39:CB41"/>
    <mergeCell ref="CC39:CC41"/>
    <mergeCell ref="CD39:CD41"/>
    <mergeCell ref="CC36:CC38"/>
    <mergeCell ref="CD36:CD38"/>
    <mergeCell ref="CD27:CD29"/>
    <mergeCell ref="AP9:AP11"/>
    <mergeCell ref="AE33:AE35"/>
    <mergeCell ref="AO24:AO26"/>
    <mergeCell ref="AI24:AI26"/>
    <mergeCell ref="AP7:AQ7"/>
    <mergeCell ref="AK15:AK17"/>
    <mergeCell ref="AO33:AO35"/>
    <mergeCell ref="AI33:AI35"/>
    <mergeCell ref="AG12:AG14"/>
    <mergeCell ref="AG15:AG17"/>
    <mergeCell ref="AG18:AG20"/>
    <mergeCell ref="AG21:AG23"/>
    <mergeCell ref="AG24:AG26"/>
    <mergeCell ref="AG27:AG29"/>
    <mergeCell ref="AG33:AG35"/>
    <mergeCell ref="AN9:AN11"/>
    <mergeCell ref="DQ54:DQ56"/>
    <mergeCell ref="DE30:DE32"/>
    <mergeCell ref="DF30:DF32"/>
    <mergeCell ref="DG30:DG32"/>
    <mergeCell ref="DS15:DS17"/>
    <mergeCell ref="DS24:DS26"/>
    <mergeCell ref="DS12:DS14"/>
    <mergeCell ref="DI30:DI32"/>
    <mergeCell ref="DK30:DK32"/>
    <mergeCell ref="DL30:DL32"/>
    <mergeCell ref="AO36:AO38"/>
    <mergeCell ref="AR15:AR17"/>
    <mergeCell ref="AS15:AS17"/>
    <mergeCell ref="AR18:AR20"/>
    <mergeCell ref="AS18:AS20"/>
    <mergeCell ref="AR21:AR23"/>
    <mergeCell ref="AS21:AS23"/>
    <mergeCell ref="AP24:AP26"/>
    <mergeCell ref="AQ24:AQ26"/>
    <mergeCell ref="AQ27:AQ29"/>
    <mergeCell ref="AQ18:AQ20"/>
    <mergeCell ref="AN18:AN20"/>
    <mergeCell ref="AO18:AO20"/>
    <mergeCell ref="AS24:AS26"/>
    <mergeCell ref="AT15:AT17"/>
    <mergeCell ref="CH9:CH11"/>
    <mergeCell ref="CH12:CH14"/>
    <mergeCell ref="CH18:CH20"/>
    <mergeCell ref="CH21:CH23"/>
    <mergeCell ref="CH24:CH26"/>
    <mergeCell ref="CH27:CH29"/>
    <mergeCell ref="CH33:CH35"/>
    <mergeCell ref="AO42:AO44"/>
    <mergeCell ref="DI7:DI8"/>
    <mergeCell ref="DK7:DK8"/>
    <mergeCell ref="DK36:DK38"/>
    <mergeCell ref="DK39:DK41"/>
    <mergeCell ref="DK42:DK44"/>
    <mergeCell ref="DK45:DK47"/>
    <mergeCell ref="DK48:DK50"/>
    <mergeCell ref="DE42:DE44"/>
    <mergeCell ref="DF42:DF44"/>
    <mergeCell ref="DF48:DF50"/>
    <mergeCell ref="DQ7:DQ8"/>
    <mergeCell ref="AO39:AO41"/>
    <mergeCell ref="AI45:AI47"/>
    <mergeCell ref="AL45:AL47"/>
    <mergeCell ref="AL39:AL41"/>
    <mergeCell ref="DI63:DI65"/>
    <mergeCell ref="DI66:DI68"/>
    <mergeCell ref="DO48:DO50"/>
    <mergeCell ref="DO51:DO53"/>
    <mergeCell ref="DL72:DL74"/>
    <mergeCell ref="DK63:DK65"/>
    <mergeCell ref="DY36:DY38"/>
    <mergeCell ref="DW36:DW38"/>
    <mergeCell ref="EA36:EA38"/>
    <mergeCell ref="EB36:EB38"/>
    <mergeCell ref="DT39:DT41"/>
    <mergeCell ref="D12:D14"/>
    <mergeCell ref="D15:D17"/>
    <mergeCell ref="D18:D20"/>
    <mergeCell ref="D21:D23"/>
    <mergeCell ref="D24:D26"/>
    <mergeCell ref="D27:D29"/>
    <mergeCell ref="D33:D35"/>
    <mergeCell ref="D36:D38"/>
    <mergeCell ref="D39:D41"/>
    <mergeCell ref="D42:D44"/>
    <mergeCell ref="D45:D47"/>
    <mergeCell ref="D48:D50"/>
    <mergeCell ref="AI39:AI41"/>
    <mergeCell ref="AN42:AN44"/>
    <mergeCell ref="AI42:AI44"/>
    <mergeCell ref="AI48:AI50"/>
    <mergeCell ref="AE42:AE44"/>
    <mergeCell ref="AH42:AH44"/>
    <mergeCell ref="AH45:AH47"/>
    <mergeCell ref="AF45:AF47"/>
    <mergeCell ref="AE45:AE47"/>
    <mergeCell ref="AL33:AL35"/>
    <mergeCell ref="AM33:AM35"/>
    <mergeCell ref="AH33:AH35"/>
    <mergeCell ref="AI36:AI38"/>
    <mergeCell ref="AN33:AN35"/>
    <mergeCell ref="E12:E14"/>
    <mergeCell ref="DS21:DS23"/>
    <mergeCell ref="DU21:DU23"/>
    <mergeCell ref="DV21:DV23"/>
    <mergeCell ref="DX21:DX23"/>
    <mergeCell ref="DS36:DS38"/>
    <mergeCell ref="DU36:DU38"/>
    <mergeCell ref="DV36:DV38"/>
    <mergeCell ref="DX36:DX38"/>
    <mergeCell ref="DU48:DU50"/>
    <mergeCell ref="DV48:DV50"/>
    <mergeCell ref="DX48:DX50"/>
    <mergeCell ref="DS54:DS56"/>
    <mergeCell ref="DU54:DU56"/>
    <mergeCell ref="DQ15:DQ17"/>
    <mergeCell ref="DV54:DV56"/>
    <mergeCell ref="D51:D53"/>
    <mergeCell ref="D63:D65"/>
    <mergeCell ref="D66:D68"/>
    <mergeCell ref="D69:D71"/>
    <mergeCell ref="D72:D74"/>
    <mergeCell ref="DT60:DT62"/>
    <mergeCell ref="DX57:DX59"/>
    <mergeCell ref="DY57:DY59"/>
    <mergeCell ref="DW57:DW59"/>
    <mergeCell ref="DS63:DS65"/>
    <mergeCell ref="DU63:DU65"/>
    <mergeCell ref="D75:D77"/>
    <mergeCell ref="D78:D80"/>
    <mergeCell ref="D81:D83"/>
    <mergeCell ref="D84:D86"/>
    <mergeCell ref="D54:D56"/>
    <mergeCell ref="D60:D62"/>
    <mergeCell ref="DK51:DK53"/>
    <mergeCell ref="DK54:DK56"/>
    <mergeCell ref="DK57:DK59"/>
    <mergeCell ref="DK60:DK62"/>
    <mergeCell ref="DY30:DY32"/>
    <mergeCell ref="EA30:EA32"/>
    <mergeCell ref="EB30:EB32"/>
    <mergeCell ref="DW27:DW29"/>
    <mergeCell ref="EA27:EA29"/>
    <mergeCell ref="EB27:EB29"/>
    <mergeCell ref="DP24:DP26"/>
    <mergeCell ref="DP27:DP29"/>
    <mergeCell ref="DP33:DP35"/>
    <mergeCell ref="DD21:DD23"/>
    <mergeCell ref="DY12:DY14"/>
    <mergeCell ref="DW12:DW14"/>
    <mergeCell ref="EA12:EA14"/>
    <mergeCell ref="EB12:EB14"/>
    <mergeCell ref="DV15:DV17"/>
    <mergeCell ref="DX15:DX17"/>
    <mergeCell ref="DY15:DY17"/>
    <mergeCell ref="DW15:DW17"/>
    <mergeCell ref="EA15:EA17"/>
    <mergeCell ref="EB15:EB17"/>
    <mergeCell ref="DZ30:DZ32"/>
    <mergeCell ref="DU24:DU26"/>
    <mergeCell ref="DR15:DR17"/>
    <mergeCell ref="DQ30:DQ32"/>
    <mergeCell ref="DR30:DR32"/>
    <mergeCell ref="DS30:DS32"/>
    <mergeCell ref="DT30:DT32"/>
    <mergeCell ref="DH30:DH32"/>
    <mergeCell ref="DG12:DG14"/>
    <mergeCell ref="DH12:DH14"/>
    <mergeCell ref="DG18:DG20"/>
    <mergeCell ref="DE18:DE20"/>
    <mergeCell ref="DY33:DY35"/>
    <mergeCell ref="DW33:DW35"/>
    <mergeCell ref="EA33:EA35"/>
    <mergeCell ref="EB33:EB35"/>
    <mergeCell ref="DK24:DK26"/>
    <mergeCell ref="DK27:DK29"/>
    <mergeCell ref="DK33:DK35"/>
    <mergeCell ref="DL12:DL14"/>
    <mergeCell ref="DL15:DL17"/>
    <mergeCell ref="DL18:DL20"/>
    <mergeCell ref="DE24:DE26"/>
    <mergeCell ref="DF24:DF26"/>
    <mergeCell ref="DE27:DE29"/>
    <mergeCell ref="DF27:DF29"/>
    <mergeCell ref="DE33:DE35"/>
    <mergeCell ref="DF33:DF35"/>
    <mergeCell ref="DY51:DY53"/>
    <mergeCell ref="DW51:DW53"/>
    <mergeCell ref="EA51:EA53"/>
    <mergeCell ref="EB51:EB53"/>
    <mergeCell ref="EA60:EA62"/>
    <mergeCell ref="EB60:EB62"/>
    <mergeCell ref="D9:D11"/>
    <mergeCell ref="DS33:DS35"/>
    <mergeCell ref="DU33:DU35"/>
    <mergeCell ref="DV33:DV35"/>
    <mergeCell ref="DS18:DS20"/>
    <mergeCell ref="DU18:DU20"/>
    <mergeCell ref="DV18:DV20"/>
    <mergeCell ref="DX18:DX20"/>
    <mergeCell ref="DY18:DY20"/>
    <mergeCell ref="DW18:DW20"/>
    <mergeCell ref="EA18:EA20"/>
    <mergeCell ref="EB18:EB20"/>
    <mergeCell ref="EB21:EB23"/>
    <mergeCell ref="DZ33:DZ35"/>
    <mergeCell ref="DV24:DV26"/>
    <mergeCell ref="DX24:DX26"/>
    <mergeCell ref="DY24:DY26"/>
    <mergeCell ref="DW24:DW26"/>
    <mergeCell ref="EA24:EA26"/>
    <mergeCell ref="EB24:EB26"/>
    <mergeCell ref="DT48:DT50"/>
    <mergeCell ref="DT51:DT53"/>
    <mergeCell ref="DW30:DW32"/>
    <mergeCell ref="DX30:DX32"/>
    <mergeCell ref="DX45:DX47"/>
    <mergeCell ref="DY45:DY47"/>
    <mergeCell ref="DW45:DW47"/>
    <mergeCell ref="EA45:EA47"/>
    <mergeCell ref="EB45:EB47"/>
    <mergeCell ref="DT45:DT47"/>
    <mergeCell ref="EB42:EB44"/>
    <mergeCell ref="DT42:DT44"/>
    <mergeCell ref="DW42:DW44"/>
    <mergeCell ref="EA42:EA44"/>
    <mergeCell ref="DY42:DY44"/>
    <mergeCell ref="DS48:DS50"/>
    <mergeCell ref="DZ42:DZ44"/>
    <mergeCell ref="DZ45:DZ47"/>
    <mergeCell ref="DZ48:DZ50"/>
    <mergeCell ref="DY48:DY50"/>
    <mergeCell ref="DW48:DW50"/>
    <mergeCell ref="DI9:DI11"/>
    <mergeCell ref="DI12:DI14"/>
    <mergeCell ref="DI15:DI17"/>
    <mergeCell ref="DI18:DI20"/>
    <mergeCell ref="DI21:DI23"/>
    <mergeCell ref="DI24:DI26"/>
    <mergeCell ref="DI27:DI29"/>
    <mergeCell ref="DI33:DI35"/>
    <mergeCell ref="DI36:DI38"/>
    <mergeCell ref="DI39:DI41"/>
    <mergeCell ref="DI42:DI44"/>
    <mergeCell ref="DI45:DI47"/>
    <mergeCell ref="DI48:DI50"/>
    <mergeCell ref="DI51:DI53"/>
    <mergeCell ref="DL9:DL11"/>
    <mergeCell ref="DK9:DK11"/>
    <mergeCell ref="DK15:DK17"/>
    <mergeCell ref="DK18:DK20"/>
    <mergeCell ref="DK21:DK23"/>
    <mergeCell ref="AI30:AI32"/>
    <mergeCell ref="AJ30:AJ32"/>
    <mergeCell ref="AL36:AL38"/>
    <mergeCell ref="AN39:AN41"/>
    <mergeCell ref="DV63:DV65"/>
    <mergeCell ref="DV60:DV62"/>
    <mergeCell ref="DZ54:DZ56"/>
    <mergeCell ref="DZ57:DZ59"/>
    <mergeCell ref="DX54:DX56"/>
    <mergeCell ref="DY54:DY56"/>
    <mergeCell ref="DW54:DW56"/>
    <mergeCell ref="DW63:DW65"/>
    <mergeCell ref="DP60:DP62"/>
    <mergeCell ref="DP63:DP65"/>
    <mergeCell ref="DS66:DS68"/>
    <mergeCell ref="DU66:DU68"/>
    <mergeCell ref="DV66:DV68"/>
    <mergeCell ref="DX66:DX68"/>
    <mergeCell ref="DY66:DY68"/>
    <mergeCell ref="DW66:DW68"/>
    <mergeCell ref="DS60:DS62"/>
    <mergeCell ref="DQ63:DQ65"/>
    <mergeCell ref="DT63:DT65"/>
    <mergeCell ref="DP78:DP80"/>
    <mergeCell ref="DP81:DP83"/>
    <mergeCell ref="DR87:DR89"/>
    <mergeCell ref="DX84:DX86"/>
    <mergeCell ref="DU84:DU86"/>
    <mergeCell ref="DV84:DV86"/>
    <mergeCell ref="DP66:DP68"/>
    <mergeCell ref="DP69:DP71"/>
    <mergeCell ref="DS72:DS74"/>
    <mergeCell ref="DU72:DU74"/>
    <mergeCell ref="DV72:DV74"/>
    <mergeCell ref="DX72:DX74"/>
    <mergeCell ref="DY72:DY74"/>
    <mergeCell ref="DW72:DW74"/>
    <mergeCell ref="DY84:DY86"/>
    <mergeCell ref="DW84:DW86"/>
    <mergeCell ref="DU60:DU62"/>
    <mergeCell ref="DX60:DX62"/>
    <mergeCell ref="DY60:DY62"/>
    <mergeCell ref="DW60:DW62"/>
    <mergeCell ref="DR66:DR68"/>
    <mergeCell ref="DR78:DR80"/>
    <mergeCell ref="DR81:DR83"/>
    <mergeCell ref="EA72:EA74"/>
    <mergeCell ref="EB72:EB74"/>
    <mergeCell ref="DS75:DS77"/>
    <mergeCell ref="DU75:DU77"/>
    <mergeCell ref="DV75:DV77"/>
    <mergeCell ref="DX75:DX77"/>
    <mergeCell ref="DP72:DP74"/>
    <mergeCell ref="DP75:DP77"/>
    <mergeCell ref="DQ66:DQ68"/>
    <mergeCell ref="DQ69:DQ71"/>
    <mergeCell ref="DQ72:DQ74"/>
    <mergeCell ref="DQ75:DQ77"/>
    <mergeCell ref="DX69:DX71"/>
    <mergeCell ref="DY69:DY71"/>
    <mergeCell ref="DW69:DW71"/>
    <mergeCell ref="DT66:DT68"/>
    <mergeCell ref="EB69:EB71"/>
    <mergeCell ref="DT69:DT71"/>
    <mergeCell ref="DR69:DR71"/>
    <mergeCell ref="DR72:DR74"/>
    <mergeCell ref="DR75:DR77"/>
    <mergeCell ref="DM72:DM74"/>
    <mergeCell ref="DM75:DM77"/>
    <mergeCell ref="DM66:DM68"/>
    <mergeCell ref="DM69:DM71"/>
    <mergeCell ref="DP84:DP86"/>
    <mergeCell ref="DP87:DP89"/>
    <mergeCell ref="DS78:DS80"/>
    <mergeCell ref="DU78:DU80"/>
    <mergeCell ref="DV78:DV80"/>
    <mergeCell ref="DX78:DX80"/>
    <mergeCell ref="DY78:DY80"/>
    <mergeCell ref="DW78:DW80"/>
    <mergeCell ref="EA78:EA80"/>
    <mergeCell ref="DS69:DS71"/>
    <mergeCell ref="DU69:DU71"/>
    <mergeCell ref="DV69:DV71"/>
    <mergeCell ref="DT72:DT74"/>
    <mergeCell ref="DN66:DN68"/>
    <mergeCell ref="DN69:DN71"/>
    <mergeCell ref="DN72:DN74"/>
    <mergeCell ref="DN75:DN77"/>
    <mergeCell ref="DN78:DN80"/>
    <mergeCell ref="DN81:DN83"/>
    <mergeCell ref="DN84:DN86"/>
    <mergeCell ref="DV81:DV83"/>
    <mergeCell ref="DX81:DX83"/>
    <mergeCell ref="DY81:DY83"/>
    <mergeCell ref="DW81:DW83"/>
    <mergeCell ref="EA81:EA83"/>
    <mergeCell ref="DY75:DY77"/>
    <mergeCell ref="DW75:DW77"/>
    <mergeCell ref="EA75:EA77"/>
    <mergeCell ref="DO78:DO80"/>
    <mergeCell ref="DS84:DS86"/>
    <mergeCell ref="DZ87:DZ89"/>
    <mergeCell ref="DX87:DX89"/>
    <mergeCell ref="DY87:DY89"/>
    <mergeCell ref="DW87:DW89"/>
    <mergeCell ref="EA69:EA71"/>
    <mergeCell ref="DO87:DO89"/>
    <mergeCell ref="DR84:DR86"/>
    <mergeCell ref="DN87:DN89"/>
    <mergeCell ref="DO81:DO83"/>
    <mergeCell ref="DZ90:DZ92"/>
    <mergeCell ref="EA93:EA95"/>
    <mergeCell ref="EC87:EC89"/>
    <mergeCell ref="EC90:EC92"/>
    <mergeCell ref="EC93:EC95"/>
    <mergeCell ref="DT90:DT92"/>
    <mergeCell ref="DT93:DT95"/>
    <mergeCell ref="EB78:EB80"/>
    <mergeCell ref="DS81:DS83"/>
    <mergeCell ref="DU81:DU83"/>
    <mergeCell ref="EB81:EB83"/>
    <mergeCell ref="DR90:DR92"/>
    <mergeCell ref="DS90:DS92"/>
    <mergeCell ref="DU90:DU92"/>
    <mergeCell ref="DV90:DV92"/>
    <mergeCell ref="DX90:DX92"/>
    <mergeCell ref="DY90:DY92"/>
    <mergeCell ref="DW90:DW92"/>
    <mergeCell ref="EA90:EA92"/>
    <mergeCell ref="EB90:EB92"/>
    <mergeCell ref="DQ78:DQ80"/>
    <mergeCell ref="DQ81:DQ83"/>
    <mergeCell ref="DQ84:DQ86"/>
    <mergeCell ref="DQ87:DQ89"/>
    <mergeCell ref="DQ90:DQ92"/>
    <mergeCell ref="EC81:EC83"/>
    <mergeCell ref="EA84:EA86"/>
    <mergeCell ref="EB84:EB86"/>
    <mergeCell ref="DS87:DS89"/>
    <mergeCell ref="DU87:DU89"/>
    <mergeCell ref="DV87:DV89"/>
    <mergeCell ref="EA87:EA89"/>
    <mergeCell ref="EB93:EB95"/>
    <mergeCell ref="EB87:EB89"/>
    <mergeCell ref="DW96:DW98"/>
    <mergeCell ref="EA96:EA98"/>
    <mergeCell ref="EB96:EB98"/>
    <mergeCell ref="DS99:DS101"/>
    <mergeCell ref="DU99:DU101"/>
    <mergeCell ref="DV99:DV101"/>
    <mergeCell ref="DX99:DX101"/>
    <mergeCell ref="DY99:DY101"/>
    <mergeCell ref="DS93:DS95"/>
    <mergeCell ref="DU93:DU95"/>
    <mergeCell ref="DV93:DV95"/>
    <mergeCell ref="DX93:DX95"/>
    <mergeCell ref="DY93:DY95"/>
    <mergeCell ref="DP108:DP110"/>
    <mergeCell ref="DP111:DP113"/>
    <mergeCell ref="DS102:DS104"/>
    <mergeCell ref="DU102:DU104"/>
    <mergeCell ref="DV102:DV104"/>
    <mergeCell ref="DX102:DX104"/>
    <mergeCell ref="DY102:DY104"/>
    <mergeCell ref="DW102:DW104"/>
    <mergeCell ref="DZ93:DZ95"/>
    <mergeCell ref="DZ96:DZ98"/>
    <mergeCell ref="DZ99:DZ101"/>
    <mergeCell ref="DW93:DW95"/>
    <mergeCell ref="EA111:EA113"/>
    <mergeCell ref="EB111:EB113"/>
    <mergeCell ref="DP102:DP104"/>
    <mergeCell ref="DP105:DP107"/>
    <mergeCell ref="DS96:DS98"/>
    <mergeCell ref="DU96:DU98"/>
    <mergeCell ref="DV96:DV98"/>
    <mergeCell ref="DX96:DX98"/>
    <mergeCell ref="DW99:DW101"/>
    <mergeCell ref="EA99:EA101"/>
    <mergeCell ref="DR99:DR101"/>
    <mergeCell ref="DT96:DT98"/>
    <mergeCell ref="DT99:DT101"/>
    <mergeCell ref="DZ108:DZ110"/>
    <mergeCell ref="DZ111:DZ113"/>
    <mergeCell ref="DZ102:DZ104"/>
    <mergeCell ref="DZ105:DZ107"/>
    <mergeCell ref="DV111:DV113"/>
    <mergeCell ref="DR102:DR104"/>
    <mergeCell ref="DR105:DR107"/>
    <mergeCell ref="EA108:EA110"/>
    <mergeCell ref="EB108:EB110"/>
    <mergeCell ref="EA117:EA119"/>
    <mergeCell ref="EB117:EB119"/>
    <mergeCell ref="EC111:EC113"/>
    <mergeCell ref="DS111:DS113"/>
    <mergeCell ref="DU111:DU113"/>
    <mergeCell ref="EC102:EC104"/>
    <mergeCell ref="EC105:EC107"/>
    <mergeCell ref="DR96:DR98"/>
    <mergeCell ref="EA102:EA104"/>
    <mergeCell ref="EB102:EB104"/>
    <mergeCell ref="EA105:EA107"/>
    <mergeCell ref="EB105:EB107"/>
    <mergeCell ref="EB99:EB101"/>
    <mergeCell ref="EC108:EC110"/>
    <mergeCell ref="DT108:DT110"/>
    <mergeCell ref="DT111:DT113"/>
    <mergeCell ref="DT114:DT116"/>
    <mergeCell ref="EC99:EC101"/>
    <mergeCell ref="DS114:DS116"/>
    <mergeCell ref="DY114:DY116"/>
    <mergeCell ref="DW114:DW116"/>
    <mergeCell ref="DS117:DS119"/>
    <mergeCell ref="DU117:DU119"/>
    <mergeCell ref="DV117:DV119"/>
    <mergeCell ref="DX117:DX119"/>
    <mergeCell ref="DY117:DY119"/>
    <mergeCell ref="DO132:DO134"/>
    <mergeCell ref="DO135:DO137"/>
    <mergeCell ref="DZ123:DZ125"/>
    <mergeCell ref="DP114:DP116"/>
    <mergeCell ref="DZ114:DZ116"/>
    <mergeCell ref="DS105:DS107"/>
    <mergeCell ref="DU105:DU107"/>
    <mergeCell ref="DV105:DV107"/>
    <mergeCell ref="DX105:DX107"/>
    <mergeCell ref="DY105:DY107"/>
    <mergeCell ref="DW105:DW107"/>
    <mergeCell ref="DR108:DR110"/>
    <mergeCell ref="DR111:DR113"/>
    <mergeCell ref="DS108:DS110"/>
    <mergeCell ref="DU108:DU110"/>
    <mergeCell ref="DV108:DV110"/>
    <mergeCell ref="DX108:DX110"/>
    <mergeCell ref="DY108:DY110"/>
    <mergeCell ref="DP126:DP128"/>
    <mergeCell ref="DO129:DO131"/>
    <mergeCell ref="DS123:DS125"/>
    <mergeCell ref="DX120:DX122"/>
    <mergeCell ref="DY120:DY122"/>
    <mergeCell ref="DW120:DW122"/>
    <mergeCell ref="DO120:DO122"/>
    <mergeCell ref="DO123:DO125"/>
    <mergeCell ref="DO126:DO128"/>
    <mergeCell ref="DS126:DS128"/>
    <mergeCell ref="DU126:DU128"/>
    <mergeCell ref="DZ126:DZ128"/>
    <mergeCell ref="DZ129:DZ131"/>
    <mergeCell ref="DY111:DY113"/>
    <mergeCell ref="DP120:DP122"/>
    <mergeCell ref="DP123:DP125"/>
    <mergeCell ref="DX111:DX113"/>
    <mergeCell ref="DW108:DW110"/>
    <mergeCell ref="EB132:EB134"/>
    <mergeCell ref="DY96:DY98"/>
    <mergeCell ref="DX126:DX128"/>
    <mergeCell ref="DS150:DS152"/>
    <mergeCell ref="DU150:DU152"/>
    <mergeCell ref="DV129:DV131"/>
    <mergeCell ref="DS132:DS134"/>
    <mergeCell ref="DU132:DU134"/>
    <mergeCell ref="DW123:DW125"/>
    <mergeCell ref="DQ126:DQ128"/>
    <mergeCell ref="DQ129:DQ131"/>
    <mergeCell ref="DQ132:DQ134"/>
    <mergeCell ref="DQ135:DQ137"/>
    <mergeCell ref="DT144:DT146"/>
    <mergeCell ref="DR120:DR122"/>
    <mergeCell ref="DR123:DR125"/>
    <mergeCell ref="DX156:DX158"/>
    <mergeCell ref="DX153:DX155"/>
    <mergeCell ref="DW153:DW155"/>
    <mergeCell ref="DV150:DV152"/>
    <mergeCell ref="DX150:DX152"/>
    <mergeCell ref="DW150:DW152"/>
    <mergeCell ref="DY135:DY137"/>
    <mergeCell ref="DS153:DS155"/>
    <mergeCell ref="DU153:DU155"/>
    <mergeCell ref="DV153:DV155"/>
    <mergeCell ref="DX147:DX149"/>
    <mergeCell ref="DW141:DW143"/>
    <mergeCell ref="DY144:DY146"/>
    <mergeCell ref="DY129:DY131"/>
    <mergeCell ref="DX129:DX131"/>
    <mergeCell ref="DY132:DY134"/>
    <mergeCell ref="DW126:DW128"/>
    <mergeCell ref="DW135:DW137"/>
    <mergeCell ref="DW117:DW119"/>
    <mergeCell ref="DR126:DR128"/>
    <mergeCell ref="ED75:ED77"/>
    <mergeCell ref="ED78:ED80"/>
    <mergeCell ref="ED81:ED83"/>
    <mergeCell ref="ED84:ED86"/>
    <mergeCell ref="EC72:EC74"/>
    <mergeCell ref="EC75:EC77"/>
    <mergeCell ref="EC78:EC80"/>
    <mergeCell ref="DT75:DT77"/>
    <mergeCell ref="DT78:DT80"/>
    <mergeCell ref="DT81:DT83"/>
    <mergeCell ref="DT84:DT86"/>
    <mergeCell ref="DT87:DT89"/>
    <mergeCell ref="DV147:DV149"/>
    <mergeCell ref="EB141:EB143"/>
    <mergeCell ref="EC138:EC140"/>
    <mergeCell ref="EC141:EC143"/>
    <mergeCell ref="EC147:EC149"/>
    <mergeCell ref="EA135:EA137"/>
    <mergeCell ref="EA144:EA146"/>
    <mergeCell ref="EB144:EB146"/>
    <mergeCell ref="DU123:DU125"/>
    <mergeCell ref="DV123:DV125"/>
    <mergeCell ref="DX123:DX125"/>
    <mergeCell ref="DY123:DY125"/>
    <mergeCell ref="DT135:DT137"/>
    <mergeCell ref="DW111:DW113"/>
    <mergeCell ref="DT102:DT104"/>
    <mergeCell ref="DT105:DT107"/>
    <mergeCell ref="ED30:ED32"/>
    <mergeCell ref="DZ60:DZ62"/>
    <mergeCell ref="DZ63:DZ65"/>
    <mergeCell ref="DZ66:DZ68"/>
    <mergeCell ref="DZ69:DZ71"/>
    <mergeCell ref="DZ72:DZ74"/>
    <mergeCell ref="DZ75:DZ77"/>
    <mergeCell ref="DZ78:DZ80"/>
    <mergeCell ref="DZ81:DZ83"/>
    <mergeCell ref="DZ84:DZ86"/>
    <mergeCell ref="EB75:EB77"/>
    <mergeCell ref="EA57:EA59"/>
    <mergeCell ref="EB57:EB59"/>
    <mergeCell ref="ED63:ED65"/>
    <mergeCell ref="ED66:ED68"/>
    <mergeCell ref="ED69:ED71"/>
    <mergeCell ref="ED72:ED74"/>
    <mergeCell ref="EC84:EC86"/>
    <mergeCell ref="EC63:EC65"/>
    <mergeCell ref="EC66:EC68"/>
    <mergeCell ref="EC69:EC71"/>
    <mergeCell ref="EA63:EA65"/>
    <mergeCell ref="EB63:EB65"/>
    <mergeCell ref="EA48:EA50"/>
    <mergeCell ref="EB48:EB50"/>
    <mergeCell ref="EA66:EA68"/>
    <mergeCell ref="EB66:EB68"/>
    <mergeCell ref="DZ51:DZ53"/>
    <mergeCell ref="DZ36:DZ38"/>
    <mergeCell ref="DZ39:DZ41"/>
    <mergeCell ref="EA54:EA56"/>
    <mergeCell ref="EB54:EB56"/>
    <mergeCell ref="DW129:DW131"/>
    <mergeCell ref="DX135:DX137"/>
    <mergeCell ref="DW132:DW134"/>
    <mergeCell ref="DX132:DX134"/>
    <mergeCell ref="DN156:DN158"/>
    <mergeCell ref="DQ153:DQ155"/>
    <mergeCell ref="DQ156:DQ158"/>
    <mergeCell ref="DN135:DN137"/>
    <mergeCell ref="DO156:DO158"/>
    <mergeCell ref="DS120:DS122"/>
    <mergeCell ref="DU120:DU122"/>
    <mergeCell ref="DQ138:DQ140"/>
    <mergeCell ref="DQ141:DQ143"/>
    <mergeCell ref="DQ93:DQ95"/>
    <mergeCell ref="DQ96:DQ98"/>
    <mergeCell ref="DQ99:DQ101"/>
    <mergeCell ref="DQ102:DQ104"/>
    <mergeCell ref="DQ105:DQ107"/>
    <mergeCell ref="DU156:DU158"/>
    <mergeCell ref="DV156:DV158"/>
    <mergeCell ref="DT123:DT125"/>
    <mergeCell ref="DT126:DT128"/>
    <mergeCell ref="DT129:DT131"/>
    <mergeCell ref="DT132:DT134"/>
    <mergeCell ref="DU129:DU131"/>
    <mergeCell ref="DQ108:DQ110"/>
    <mergeCell ref="DQ111:DQ113"/>
    <mergeCell ref="DQ114:DQ116"/>
    <mergeCell ref="DQ117:DQ119"/>
    <mergeCell ref="DQ120:DQ122"/>
    <mergeCell ref="DQ123:DQ125"/>
    <mergeCell ref="DQ144:DQ146"/>
    <mergeCell ref="DQ147:DQ149"/>
    <mergeCell ref="DV135:DV137"/>
    <mergeCell ref="DV126:DV128"/>
    <mergeCell ref="DS144:DS146"/>
    <mergeCell ref="DR150:DR152"/>
    <mergeCell ref="DR129:DR131"/>
    <mergeCell ref="DR135:DR137"/>
    <mergeCell ref="DS135:DS137"/>
    <mergeCell ref="DU135:DU137"/>
    <mergeCell ref="DU144:DU146"/>
    <mergeCell ref="DV144:DV146"/>
    <mergeCell ref="DT138:DT140"/>
    <mergeCell ref="DV132:DV134"/>
    <mergeCell ref="DR138:DR140"/>
    <mergeCell ref="DR141:DR143"/>
    <mergeCell ref="DR144:DR146"/>
    <mergeCell ref="DT156:DT158"/>
    <mergeCell ref="DS156:DS158"/>
    <mergeCell ref="DS129:DS131"/>
    <mergeCell ref="DR147:DR149"/>
    <mergeCell ref="DT141:DT143"/>
    <mergeCell ref="DT117:DT119"/>
    <mergeCell ref="DT120:DT122"/>
    <mergeCell ref="DN102:DN104"/>
    <mergeCell ref="DR156:DR158"/>
    <mergeCell ref="DS138:DS140"/>
    <mergeCell ref="DU138:DU140"/>
    <mergeCell ref="DV138:DV140"/>
    <mergeCell ref="DS147:DS149"/>
    <mergeCell ref="DU147:DU149"/>
    <mergeCell ref="DO117:DO119"/>
    <mergeCell ref="DO138:DO140"/>
    <mergeCell ref="DO141:DO143"/>
    <mergeCell ref="DO114:DO116"/>
    <mergeCell ref="EA120:EA122"/>
    <mergeCell ref="EB120:EB122"/>
    <mergeCell ref="EC156:EC158"/>
    <mergeCell ref="EA129:EA131"/>
    <mergeCell ref="EB129:EB131"/>
    <mergeCell ref="EC126:EC128"/>
    <mergeCell ref="EC129:EC131"/>
    <mergeCell ref="EB135:EB137"/>
    <mergeCell ref="EC132:EC134"/>
    <mergeCell ref="EC135:EC137"/>
    <mergeCell ref="EC120:EC122"/>
    <mergeCell ref="EC123:EC125"/>
    <mergeCell ref="EA114:EA116"/>
    <mergeCell ref="EB114:EB116"/>
    <mergeCell ref="DZ117:DZ119"/>
    <mergeCell ref="DU114:DU116"/>
    <mergeCell ref="DV114:DV116"/>
    <mergeCell ref="DX114:DX116"/>
    <mergeCell ref="DZ120:DZ122"/>
    <mergeCell ref="DY141:DY143"/>
    <mergeCell ref="ED138:ED140"/>
    <mergeCell ref="ED141:ED143"/>
    <mergeCell ref="EC150:EC152"/>
    <mergeCell ref="EC153:EC155"/>
    <mergeCell ref="DY156:DY158"/>
    <mergeCell ref="DW156:DW158"/>
    <mergeCell ref="DT147:DT149"/>
    <mergeCell ref="DT150:DT152"/>
    <mergeCell ref="DU141:DU143"/>
    <mergeCell ref="EC144:EC146"/>
    <mergeCell ref="EA138:EA140"/>
    <mergeCell ref="EB138:EB140"/>
    <mergeCell ref="EA141:EA143"/>
    <mergeCell ref="EB147:EB149"/>
    <mergeCell ref="EA156:EA158"/>
    <mergeCell ref="EB156:EB158"/>
    <mergeCell ref="DY150:DY152"/>
    <mergeCell ref="ED144:ED146"/>
    <mergeCell ref="ED147:ED149"/>
    <mergeCell ref="ED150:ED152"/>
    <mergeCell ref="ED153:ED155"/>
    <mergeCell ref="DZ156:DZ158"/>
    <mergeCell ref="DT153:DT155"/>
    <mergeCell ref="EA150:EA152"/>
    <mergeCell ref="EB150:EB152"/>
    <mergeCell ref="EA153:EA155"/>
    <mergeCell ref="EA147:EA149"/>
    <mergeCell ref="DY147:DY149"/>
    <mergeCell ref="DW147:DW149"/>
    <mergeCell ref="DZ153:DZ155"/>
    <mergeCell ref="DY153:DY155"/>
    <mergeCell ref="DY138:DY140"/>
    <mergeCell ref="ED132:ED134"/>
    <mergeCell ref="ED135:ED137"/>
    <mergeCell ref="EA126:EA128"/>
    <mergeCell ref="EB126:EB128"/>
    <mergeCell ref="EA123:EA125"/>
    <mergeCell ref="EB123:EB125"/>
    <mergeCell ref="EC114:EC116"/>
    <mergeCell ref="EC117:EC119"/>
    <mergeCell ref="DX138:DX140"/>
    <mergeCell ref="DW138:DW140"/>
    <mergeCell ref="DX144:DX146"/>
    <mergeCell ref="DW144:DW146"/>
    <mergeCell ref="EC96:EC98"/>
    <mergeCell ref="DR6:DV6"/>
    <mergeCell ref="DX6:EB6"/>
    <mergeCell ref="DX63:DX65"/>
    <mergeCell ref="DY63:DY65"/>
    <mergeCell ref="DS42:DS44"/>
    <mergeCell ref="DU42:DU44"/>
    <mergeCell ref="DV42:DV44"/>
    <mergeCell ref="DS27:DS29"/>
    <mergeCell ref="DU27:DU29"/>
    <mergeCell ref="DV27:DV29"/>
    <mergeCell ref="DU15:DU17"/>
    <mergeCell ref="DU30:DU32"/>
    <mergeCell ref="DV30:DV32"/>
    <mergeCell ref="DT33:DT35"/>
    <mergeCell ref="DT36:DT38"/>
    <mergeCell ref="EA21:EA23"/>
    <mergeCell ref="EA132:EA134"/>
    <mergeCell ref="DV120:DV122"/>
    <mergeCell ref="DR114:DR116"/>
    <mergeCell ref="DR117:DR119"/>
    <mergeCell ref="DP45:DP47"/>
    <mergeCell ref="DP48:DP50"/>
    <mergeCell ref="DP51:DP53"/>
    <mergeCell ref="DN30:DN32"/>
    <mergeCell ref="ED156:ED158"/>
    <mergeCell ref="ED87:ED89"/>
    <mergeCell ref="ED90:ED92"/>
    <mergeCell ref="ED93:ED95"/>
    <mergeCell ref="ED96:ED98"/>
    <mergeCell ref="ED99:ED101"/>
    <mergeCell ref="ED102:ED104"/>
    <mergeCell ref="ED105:ED107"/>
    <mergeCell ref="ED108:ED110"/>
    <mergeCell ref="ED111:ED113"/>
    <mergeCell ref="ED114:ED116"/>
    <mergeCell ref="ED117:ED119"/>
    <mergeCell ref="ED120:ED122"/>
    <mergeCell ref="ED123:ED125"/>
    <mergeCell ref="ED126:ED128"/>
    <mergeCell ref="ED129:ED131"/>
    <mergeCell ref="ED42:ED44"/>
    <mergeCell ref="ED45:ED47"/>
    <mergeCell ref="ED48:ED50"/>
    <mergeCell ref="ED51:ED53"/>
    <mergeCell ref="ED54:ED56"/>
    <mergeCell ref="ED57:ED59"/>
    <mergeCell ref="DP156:DP158"/>
    <mergeCell ref="DN42:DN44"/>
    <mergeCell ref="DN45:DN47"/>
    <mergeCell ref="ED60:ED62"/>
    <mergeCell ref="EC57:EC59"/>
    <mergeCell ref="EC60:EC62"/>
    <mergeCell ref="DN123:DN125"/>
    <mergeCell ref="DN126:DN128"/>
    <mergeCell ref="DP93:DP95"/>
    <mergeCell ref="DP96:DP98"/>
    <mergeCell ref="DP129:DP131"/>
    <mergeCell ref="DP132:DP134"/>
    <mergeCell ref="DP135:DP137"/>
    <mergeCell ref="DP138:DP140"/>
    <mergeCell ref="DP141:DP143"/>
    <mergeCell ref="DO42:DO44"/>
    <mergeCell ref="DO45:DO47"/>
    <mergeCell ref="DC108:DC110"/>
    <mergeCell ref="DD108:DD110"/>
    <mergeCell ref="DD102:DD104"/>
    <mergeCell ref="DC66:DC68"/>
    <mergeCell ref="DD66:DD68"/>
    <mergeCell ref="DC51:DC53"/>
    <mergeCell ref="DD51:DD53"/>
    <mergeCell ref="DC54:DC56"/>
    <mergeCell ref="DC69:DC71"/>
    <mergeCell ref="DD69:DD71"/>
    <mergeCell ref="DC72:DC74"/>
    <mergeCell ref="DD72:DD74"/>
    <mergeCell ref="DC75:DC77"/>
    <mergeCell ref="DD75:DD77"/>
    <mergeCell ref="DC78:DC80"/>
    <mergeCell ref="DH72:DH74"/>
    <mergeCell ref="DG75:DG77"/>
    <mergeCell ref="DH75:DH77"/>
    <mergeCell ref="DA69:DA71"/>
    <mergeCell ref="DB69:DB71"/>
    <mergeCell ref="DA72:DA74"/>
    <mergeCell ref="DB72:DB74"/>
    <mergeCell ref="DD84:DD86"/>
    <mergeCell ref="DC87:DC89"/>
    <mergeCell ref="DD87:DD89"/>
    <mergeCell ref="DC90:DC92"/>
    <mergeCell ref="DD90:DD92"/>
    <mergeCell ref="DC93:DC95"/>
    <mergeCell ref="DD93:DD95"/>
    <mergeCell ref="DC96:DC98"/>
    <mergeCell ref="DD96:DD98"/>
    <mergeCell ref="DC99:DC101"/>
    <mergeCell ref="DD99:DD101"/>
    <mergeCell ref="DC102:DC104"/>
    <mergeCell ref="DD78:DD80"/>
    <mergeCell ref="DC81:DC83"/>
    <mergeCell ref="DD81:DD83"/>
    <mergeCell ref="DC84:DC86"/>
    <mergeCell ref="DA90:DA92"/>
    <mergeCell ref="DB90:DB92"/>
    <mergeCell ref="DC105:DC107"/>
    <mergeCell ref="DD105:DD107"/>
    <mergeCell ref="DH93:DH95"/>
    <mergeCell ref="DF90:DF92"/>
    <mergeCell ref="DE72:DE74"/>
    <mergeCell ref="DF72:DF74"/>
    <mergeCell ref="DE75:DE77"/>
    <mergeCell ref="DF75:DF77"/>
    <mergeCell ref="DE78:DE80"/>
    <mergeCell ref="DG78:DG80"/>
    <mergeCell ref="DH78:DH80"/>
    <mergeCell ref="DF69:DF71"/>
    <mergeCell ref="DH54:DH56"/>
    <mergeCell ref="DB78:DB80"/>
    <mergeCell ref="DA81:DA83"/>
    <mergeCell ref="DB81:DB83"/>
    <mergeCell ref="DK105:DK107"/>
    <mergeCell ref="DK108:DK110"/>
    <mergeCell ref="DK111:DK113"/>
    <mergeCell ref="DK114:DK116"/>
    <mergeCell ref="DM132:DM134"/>
    <mergeCell ref="DM123:DM125"/>
    <mergeCell ref="DM126:DM128"/>
    <mergeCell ref="DM129:DM131"/>
    <mergeCell ref="DN129:DN131"/>
    <mergeCell ref="DL138:DL140"/>
    <mergeCell ref="DL141:DL143"/>
    <mergeCell ref="DM117:DM119"/>
    <mergeCell ref="DM120:DM122"/>
    <mergeCell ref="DK123:DK125"/>
    <mergeCell ref="DK126:DK128"/>
    <mergeCell ref="DI114:DI116"/>
    <mergeCell ref="DI117:DI119"/>
    <mergeCell ref="DI120:DI122"/>
    <mergeCell ref="DI108:DI110"/>
    <mergeCell ref="DI111:DI113"/>
    <mergeCell ref="DJ108:DJ110"/>
    <mergeCell ref="DJ111:DJ113"/>
    <mergeCell ref="DP144:DP146"/>
    <mergeCell ref="DP147:DP149"/>
    <mergeCell ref="DP150:DP152"/>
    <mergeCell ref="DP153:DP155"/>
    <mergeCell ref="DO153:DO155"/>
    <mergeCell ref="DI75:DI77"/>
    <mergeCell ref="DI78:DI80"/>
    <mergeCell ref="DI81:DI83"/>
    <mergeCell ref="DI84:DI86"/>
    <mergeCell ref="DI87:DI89"/>
    <mergeCell ref="DI90:DI92"/>
    <mergeCell ref="DI93:DI95"/>
    <mergeCell ref="DI96:DI98"/>
    <mergeCell ref="DI99:DI101"/>
    <mergeCell ref="DI102:DI104"/>
    <mergeCell ref="DI105:DI107"/>
    <mergeCell ref="DP99:DP101"/>
    <mergeCell ref="DN153:DN155"/>
    <mergeCell ref="DN144:DN146"/>
    <mergeCell ref="DN147:DN149"/>
    <mergeCell ref="DO144:DO146"/>
    <mergeCell ref="DO147:DO149"/>
    <mergeCell ref="DO150:DO152"/>
    <mergeCell ref="DP117:DP119"/>
    <mergeCell ref="DN138:DN140"/>
    <mergeCell ref="DN141:DN143"/>
    <mergeCell ref="DN132:DN134"/>
    <mergeCell ref="DI123:DI125"/>
    <mergeCell ref="DI126:DI128"/>
    <mergeCell ref="DI129:DI131"/>
    <mergeCell ref="DI132:DI134"/>
    <mergeCell ref="DK102:DK104"/>
    <mergeCell ref="DK75:DK77"/>
    <mergeCell ref="DK78:DK80"/>
    <mergeCell ref="DK81:DK83"/>
    <mergeCell ref="DK84:DK86"/>
    <mergeCell ref="DK87:DK89"/>
    <mergeCell ref="DL75:DL77"/>
    <mergeCell ref="DN90:DN92"/>
    <mergeCell ref="DN93:DN95"/>
    <mergeCell ref="DN96:DN98"/>
    <mergeCell ref="DN99:DN101"/>
    <mergeCell ref="DC156:DC158"/>
    <mergeCell ref="DR153:DR155"/>
    <mergeCell ref="DR132:DR134"/>
    <mergeCell ref="EC9:EC11"/>
    <mergeCell ref="EC12:EC14"/>
    <mergeCell ref="EC15:EC17"/>
    <mergeCell ref="EC18:EC20"/>
    <mergeCell ref="EC21:EC23"/>
    <mergeCell ref="EC24:EC26"/>
    <mergeCell ref="EC27:EC29"/>
    <mergeCell ref="EC33:EC35"/>
    <mergeCell ref="EC36:EC38"/>
    <mergeCell ref="EC39:EC41"/>
    <mergeCell ref="EC42:EC44"/>
    <mergeCell ref="EC45:EC47"/>
    <mergeCell ref="EC48:EC50"/>
    <mergeCell ref="EC51:EC53"/>
    <mergeCell ref="EC54:EC56"/>
    <mergeCell ref="EC30:EC32"/>
    <mergeCell ref="DX27:DX29"/>
    <mergeCell ref="DY27:DY29"/>
    <mergeCell ref="DY21:DY23"/>
    <mergeCell ref="DW21:DW23"/>
    <mergeCell ref="EB153:EB155"/>
    <mergeCell ref="DY9:DY11"/>
    <mergeCell ref="DW9:DW11"/>
    <mergeCell ref="EA9:EA11"/>
    <mergeCell ref="EB9:EB11"/>
    <mergeCell ref="DN9:DN11"/>
    <mergeCell ref="DN12:DN14"/>
    <mergeCell ref="DN15:DN17"/>
    <mergeCell ref="DN18:DN20"/>
    <mergeCell ref="ED9:ED11"/>
    <mergeCell ref="ED12:ED14"/>
    <mergeCell ref="ED15:ED17"/>
    <mergeCell ref="ED18:ED20"/>
    <mergeCell ref="ED21:ED23"/>
    <mergeCell ref="ED24:ED26"/>
    <mergeCell ref="ED27:ED29"/>
    <mergeCell ref="ED33:ED35"/>
    <mergeCell ref="ED36:ED38"/>
    <mergeCell ref="ED39:ED41"/>
    <mergeCell ref="DS39:DS41"/>
    <mergeCell ref="DP9:DP11"/>
    <mergeCell ref="DP12:DP14"/>
    <mergeCell ref="DP15:DP17"/>
    <mergeCell ref="DP18:DP20"/>
    <mergeCell ref="DP21:DP23"/>
    <mergeCell ref="DT9:DT11"/>
    <mergeCell ref="DT12:DT14"/>
    <mergeCell ref="DT15:DT17"/>
    <mergeCell ref="DP36:DP38"/>
    <mergeCell ref="DP39:DP41"/>
    <mergeCell ref="DU39:DU41"/>
    <mergeCell ref="DV39:DV41"/>
    <mergeCell ref="DX39:DX41"/>
    <mergeCell ref="DY39:DY41"/>
    <mergeCell ref="DW39:DW41"/>
    <mergeCell ref="EA39:EA41"/>
    <mergeCell ref="EB39:EB41"/>
    <mergeCell ref="DT18:DT20"/>
    <mergeCell ref="DT21:DT23"/>
    <mergeCell ref="DT24:DT26"/>
    <mergeCell ref="DT27:DT29"/>
    <mergeCell ref="DN63:DN65"/>
    <mergeCell ref="DQ33:DQ35"/>
    <mergeCell ref="DQ36:DQ38"/>
    <mergeCell ref="DQ39:DQ41"/>
    <mergeCell ref="DQ42:DQ44"/>
    <mergeCell ref="DQ45:DQ47"/>
    <mergeCell ref="DQ48:DQ50"/>
    <mergeCell ref="DQ51:DQ53"/>
    <mergeCell ref="DN33:DN35"/>
    <mergeCell ref="DN36:DN38"/>
    <mergeCell ref="DN39:DN41"/>
    <mergeCell ref="DO33:DO35"/>
    <mergeCell ref="DO36:DO38"/>
    <mergeCell ref="DO39:DO41"/>
    <mergeCell ref="DN48:DN50"/>
    <mergeCell ref="DN51:DN53"/>
    <mergeCell ref="DP42:DP44"/>
    <mergeCell ref="DM7:DM8"/>
    <mergeCell ref="DM9:DM11"/>
    <mergeCell ref="DM12:DM14"/>
    <mergeCell ref="DM15:DM17"/>
    <mergeCell ref="DM18:DM20"/>
    <mergeCell ref="DM21:DM23"/>
    <mergeCell ref="DM24:DM26"/>
    <mergeCell ref="DM27:DM29"/>
    <mergeCell ref="DM33:DM35"/>
    <mergeCell ref="DM36:DM38"/>
    <mergeCell ref="DM39:DM41"/>
    <mergeCell ref="DM42:DM44"/>
    <mergeCell ref="DM45:DM47"/>
    <mergeCell ref="DM48:DM50"/>
    <mergeCell ref="DM51:DM53"/>
    <mergeCell ref="DM54:DM56"/>
    <mergeCell ref="DM57:DM59"/>
    <mergeCell ref="DO7:DO8"/>
    <mergeCell ref="DP30:DP32"/>
    <mergeCell ref="DQ9:DQ11"/>
    <mergeCell ref="DQ12:DQ14"/>
    <mergeCell ref="DQ18:DQ20"/>
    <mergeCell ref="DQ21:DQ23"/>
    <mergeCell ref="DQ24:DQ26"/>
    <mergeCell ref="DQ27:DQ29"/>
    <mergeCell ref="DN21:DN23"/>
    <mergeCell ref="DN24:DN26"/>
    <mergeCell ref="DN27:DN29"/>
    <mergeCell ref="DM30:DM32"/>
    <mergeCell ref="DO9:DO11"/>
    <mergeCell ref="DO12:DO14"/>
    <mergeCell ref="DO15:DO17"/>
    <mergeCell ref="DO18:DO20"/>
    <mergeCell ref="DO21:DO23"/>
    <mergeCell ref="DO24:DO26"/>
    <mergeCell ref="DO27:DO29"/>
    <mergeCell ref="DO54:DO56"/>
    <mergeCell ref="DQ57:DQ59"/>
    <mergeCell ref="DQ60:DQ62"/>
    <mergeCell ref="DM60:DM62"/>
    <mergeCell ref="DM63:DM65"/>
    <mergeCell ref="DK129:DK131"/>
    <mergeCell ref="DK132:DK134"/>
    <mergeCell ref="DK135:DK137"/>
    <mergeCell ref="DK138:DK140"/>
    <mergeCell ref="DK141:DK143"/>
    <mergeCell ref="DK144:DK146"/>
    <mergeCell ref="DK147:DK149"/>
    <mergeCell ref="DK12:DK14"/>
    <mergeCell ref="DM138:DM140"/>
    <mergeCell ref="DM141:DM143"/>
    <mergeCell ref="DM144:DM146"/>
    <mergeCell ref="DM147:DM149"/>
    <mergeCell ref="DM81:DM83"/>
    <mergeCell ref="DM84:DM86"/>
    <mergeCell ref="DM87:DM89"/>
    <mergeCell ref="DM90:DM92"/>
    <mergeCell ref="DM93:DM95"/>
    <mergeCell ref="DM96:DM98"/>
    <mergeCell ref="DM99:DM101"/>
    <mergeCell ref="DM102:DM104"/>
    <mergeCell ref="DM105:DM107"/>
    <mergeCell ref="DM108:DM110"/>
    <mergeCell ref="DM111:DM113"/>
    <mergeCell ref="DM114:DM116"/>
    <mergeCell ref="DK66:DK68"/>
    <mergeCell ref="DO30:DO32"/>
    <mergeCell ref="S7:U7"/>
    <mergeCell ref="S9:S11"/>
    <mergeCell ref="S12:S14"/>
    <mergeCell ref="S15:S17"/>
    <mergeCell ref="S18:S20"/>
    <mergeCell ref="S21:S23"/>
    <mergeCell ref="S24:S26"/>
    <mergeCell ref="S27:S29"/>
    <mergeCell ref="S33:S35"/>
    <mergeCell ref="S36:S38"/>
    <mergeCell ref="S39:S41"/>
    <mergeCell ref="S42:S44"/>
    <mergeCell ref="S45:S47"/>
    <mergeCell ref="S48:S50"/>
    <mergeCell ref="S51:S53"/>
    <mergeCell ref="S54:S56"/>
    <mergeCell ref="S57:S59"/>
    <mergeCell ref="S30:S32"/>
    <mergeCell ref="T30:T32"/>
    <mergeCell ref="U30:U32"/>
    <mergeCell ref="T36:T38"/>
    <mergeCell ref="U9:U11"/>
    <mergeCell ref="T27:T29"/>
    <mergeCell ref="T57:T59"/>
    <mergeCell ref="DL7:DL8"/>
    <mergeCell ref="DI72:DI74"/>
    <mergeCell ref="CW7:CW8"/>
    <mergeCell ref="CW9:CW11"/>
    <mergeCell ref="CW12:CW14"/>
    <mergeCell ref="CW15:CW17"/>
    <mergeCell ref="AJ15:AJ17"/>
    <mergeCell ref="DK69:DK71"/>
    <mergeCell ref="DK72:DK74"/>
    <mergeCell ref="S87:S89"/>
    <mergeCell ref="S90:S92"/>
    <mergeCell ref="S93:S95"/>
    <mergeCell ref="S96:S98"/>
    <mergeCell ref="S99:S101"/>
    <mergeCell ref="AI69:AI71"/>
    <mergeCell ref="AI84:AI86"/>
    <mergeCell ref="AL84:AL86"/>
    <mergeCell ref="AL69:AL71"/>
    <mergeCell ref="AM69:AM71"/>
    <mergeCell ref="AI81:AI83"/>
    <mergeCell ref="AL81:AL83"/>
    <mergeCell ref="AM81:AM83"/>
    <mergeCell ref="AK48:AK50"/>
    <mergeCell ref="AK51:AK53"/>
    <mergeCell ref="AK54:AK56"/>
    <mergeCell ref="AK57:AK59"/>
    <mergeCell ref="AK60:AK62"/>
    <mergeCell ref="AJ48:AJ50"/>
    <mergeCell ref="AJ51:AJ53"/>
    <mergeCell ref="AJ54:AJ56"/>
    <mergeCell ref="AJ57:AJ59"/>
    <mergeCell ref="AI54:AI56"/>
    <mergeCell ref="AJ60:AJ62"/>
    <mergeCell ref="AK18:AK20"/>
    <mergeCell ref="AK21:AK23"/>
    <mergeCell ref="AK24:AK26"/>
    <mergeCell ref="AK27:AK29"/>
    <mergeCell ref="AK33:AK35"/>
    <mergeCell ref="AO72:AO74"/>
    <mergeCell ref="AL48:AL50"/>
    <mergeCell ref="AM48:AM50"/>
    <mergeCell ref="AL51:AL53"/>
    <mergeCell ref="AM51:AM53"/>
    <mergeCell ref="AN48:AN50"/>
    <mergeCell ref="AO48:AO50"/>
    <mergeCell ref="AO78:AO80"/>
    <mergeCell ref="AO75:AO77"/>
    <mergeCell ref="AO69:AO71"/>
    <mergeCell ref="AN84:AN86"/>
    <mergeCell ref="AO84:AO86"/>
    <mergeCell ref="AM84:AM86"/>
    <mergeCell ref="AN81:AN83"/>
    <mergeCell ref="AO81:AO83"/>
    <mergeCell ref="AN21:AN23"/>
    <mergeCell ref="AL90:AL92"/>
    <mergeCell ref="AM90:AM92"/>
    <mergeCell ref="AL87:AL89"/>
    <mergeCell ref="AL72:AL74"/>
    <mergeCell ref="AP12:AP14"/>
    <mergeCell ref="AQ12:AQ14"/>
    <mergeCell ref="AR24:AR26"/>
    <mergeCell ref="AP60:AP62"/>
    <mergeCell ref="AQ60:AQ62"/>
    <mergeCell ref="AN36:AN38"/>
    <mergeCell ref="DK90:DK92"/>
    <mergeCell ref="DK93:DK95"/>
    <mergeCell ref="DK96:DK98"/>
    <mergeCell ref="DK99:DK101"/>
    <mergeCell ref="CY15:CY17"/>
    <mergeCell ref="CZ15:CZ17"/>
    <mergeCell ref="DA15:DA17"/>
    <mergeCell ref="DB15:DB17"/>
    <mergeCell ref="DC15:DC17"/>
    <mergeCell ref="DD15:DD17"/>
    <mergeCell ref="DE15:DE17"/>
    <mergeCell ref="DF15:DF17"/>
    <mergeCell ref="DG15:DG17"/>
    <mergeCell ref="DH15:DH17"/>
    <mergeCell ref="CH15:CH17"/>
    <mergeCell ref="CK15:CK17"/>
    <mergeCell ref="CM15:CM17"/>
    <mergeCell ref="CN15:CN17"/>
    <mergeCell ref="CO15:CO17"/>
    <mergeCell ref="CP15:CP17"/>
    <mergeCell ref="CQ15:CQ17"/>
    <mergeCell ref="CR15:CR17"/>
    <mergeCell ref="CS15:CS17"/>
    <mergeCell ref="CT15:CT17"/>
    <mergeCell ref="CU15:CU17"/>
    <mergeCell ref="CV15:CV17"/>
    <mergeCell ref="CX15:CX17"/>
    <mergeCell ref="AV27:AV29"/>
    <mergeCell ref="AW27:AW29"/>
    <mergeCell ref="AP33:AP35"/>
    <mergeCell ref="AQ33:AQ35"/>
    <mergeCell ref="AV33:AV35"/>
    <mergeCell ref="AW33:AW35"/>
    <mergeCell ref="AR45:AR47"/>
    <mergeCell ref="AS45:AS47"/>
    <mergeCell ref="AT45:AT47"/>
    <mergeCell ref="AU45:AU47"/>
    <mergeCell ref="AT48:AT50"/>
    <mergeCell ref="AU48:AU50"/>
    <mergeCell ref="CL36:CL38"/>
    <mergeCell ref="DC12:DC14"/>
    <mergeCell ref="DD12:DD14"/>
    <mergeCell ref="DC18:DC20"/>
    <mergeCell ref="DD18:DD20"/>
    <mergeCell ref="DC21:DC23"/>
    <mergeCell ref="DC24:DC26"/>
    <mergeCell ref="DD24:DD26"/>
    <mergeCell ref="DC27:DC29"/>
    <mergeCell ref="DD27:DD29"/>
    <mergeCell ref="DC30:DC32"/>
    <mergeCell ref="DD30:DD32"/>
    <mergeCell ref="CY30:CY32"/>
    <mergeCell ref="CW33:CW35"/>
    <mergeCell ref="CL33:CL35"/>
    <mergeCell ref="BD7:BE7"/>
    <mergeCell ref="BD9:BD11"/>
    <mergeCell ref="BE9:BE11"/>
    <mergeCell ref="BD12:BD14"/>
    <mergeCell ref="BE12:BE14"/>
    <mergeCell ref="BD15:BD17"/>
    <mergeCell ref="BE15:BE17"/>
    <mergeCell ref="BD18:BD20"/>
    <mergeCell ref="BE18:BE20"/>
    <mergeCell ref="BD21:BD23"/>
    <mergeCell ref="BE21:BE23"/>
    <mergeCell ref="BD24:BD26"/>
    <mergeCell ref="BE24:BE26"/>
    <mergeCell ref="BD27:BD29"/>
    <mergeCell ref="BE27:BE29"/>
    <mergeCell ref="BD33:BD35"/>
    <mergeCell ref="AT7:AU7"/>
    <mergeCell ref="AT9:AT11"/>
    <mergeCell ref="BD93:BD95"/>
    <mergeCell ref="BE93:BE95"/>
    <mergeCell ref="BD36:BD38"/>
    <mergeCell ref="BE36:BE38"/>
    <mergeCell ref="BD39:BD41"/>
    <mergeCell ref="BD135:BD137"/>
    <mergeCell ref="BE135:BE137"/>
    <mergeCell ref="BD138:BD140"/>
    <mergeCell ref="BE138:BE140"/>
    <mergeCell ref="AU15:AU17"/>
    <mergeCell ref="AV9:AV11"/>
    <mergeCell ref="AW9:AW11"/>
    <mergeCell ref="BD156:BD158"/>
    <mergeCell ref="BE156:BE158"/>
    <mergeCell ref="BD69:BD71"/>
    <mergeCell ref="BE69:BE71"/>
    <mergeCell ref="BD72:BD74"/>
    <mergeCell ref="BE72:BE74"/>
    <mergeCell ref="BD75:BD77"/>
    <mergeCell ref="BE75:BE77"/>
    <mergeCell ref="BD78:BD80"/>
    <mergeCell ref="BE78:BE80"/>
    <mergeCell ref="BD81:BD83"/>
    <mergeCell ref="BE81:BE83"/>
    <mergeCell ref="BD84:BD86"/>
    <mergeCell ref="BE84:BE86"/>
    <mergeCell ref="BD87:BD89"/>
    <mergeCell ref="BE87:BE89"/>
    <mergeCell ref="AW36:AW38"/>
    <mergeCell ref="AV45:AV47"/>
    <mergeCell ref="AW45:AW47"/>
    <mergeCell ref="AV48:AV50"/>
    <mergeCell ref="AT51:AT53"/>
    <mergeCell ref="AU51:AU53"/>
    <mergeCell ref="AV12:AV14"/>
    <mergeCell ref="AW12:AW14"/>
    <mergeCell ref="AV15:AV17"/>
    <mergeCell ref="AW15:AW17"/>
    <mergeCell ref="AV39:AV41"/>
    <mergeCell ref="AW39:AW41"/>
    <mergeCell ref="AT75:AT77"/>
    <mergeCell ref="AU75:AU77"/>
    <mergeCell ref="AT78:AT80"/>
    <mergeCell ref="AU78:AU80"/>
    <mergeCell ref="AV7:AW7"/>
    <mergeCell ref="AT81:AT83"/>
    <mergeCell ref="CE33:CE35"/>
    <mergeCell ref="CE36:CE38"/>
    <mergeCell ref="CE39:CE41"/>
    <mergeCell ref="DH9:DH11"/>
    <mergeCell ref="DF18:DF20"/>
    <mergeCell ref="CQ63:CQ65"/>
    <mergeCell ref="CR63:CR65"/>
    <mergeCell ref="CW60:CW62"/>
    <mergeCell ref="CY36:CY38"/>
    <mergeCell ref="CZ36:CZ38"/>
    <mergeCell ref="DA36:DA38"/>
    <mergeCell ref="DB36:DB38"/>
    <mergeCell ref="CU48:CU50"/>
    <mergeCell ref="CV48:CV50"/>
    <mergeCell ref="CU51:CU53"/>
    <mergeCell ref="CV51:CV53"/>
    <mergeCell ref="CW57:CW59"/>
    <mergeCell ref="CV63:CV65"/>
    <mergeCell ref="CW63:CW65"/>
    <mergeCell ref="CV54:CV56"/>
    <mergeCell ref="CQ33:CQ35"/>
    <mergeCell ref="CR33:CR35"/>
    <mergeCell ref="CQ36:CQ38"/>
    <mergeCell ref="CR36:CR38"/>
    <mergeCell ref="CQ39:CQ41"/>
    <mergeCell ref="CR39:CR41"/>
    <mergeCell ref="CQ42:CQ44"/>
    <mergeCell ref="CQ45:CQ47"/>
    <mergeCell ref="CR45:CR47"/>
    <mergeCell ref="CQ57:CQ59"/>
    <mergeCell ref="CR57:CR59"/>
    <mergeCell ref="DA54:DA56"/>
    <mergeCell ref="DB54:DB56"/>
    <mergeCell ref="DA57:DA59"/>
    <mergeCell ref="CW36:CW38"/>
    <mergeCell ref="CW39:CW41"/>
    <mergeCell ref="CW42:CW44"/>
    <mergeCell ref="DA24:DA26"/>
    <mergeCell ref="DB24:DB26"/>
    <mergeCell ref="CQ30:CQ32"/>
    <mergeCell ref="CR30:CR32"/>
    <mergeCell ref="CY42:CY44"/>
    <mergeCell ref="CZ42:CZ44"/>
    <mergeCell ref="CZ12:CZ14"/>
    <mergeCell ref="DA12:DA14"/>
    <mergeCell ref="DB12:DB14"/>
    <mergeCell ref="CW45:CW47"/>
    <mergeCell ref="CW48:CW50"/>
    <mergeCell ref="CW51:CW53"/>
    <mergeCell ref="CW54:CW56"/>
    <mergeCell ref="CZ30:CZ32"/>
    <mergeCell ref="DA30:DA32"/>
    <mergeCell ref="DB30:DB32"/>
    <mergeCell ref="CF57:CF59"/>
    <mergeCell ref="CG57:CG59"/>
    <mergeCell ref="CI57:CI59"/>
    <mergeCell ref="CJ57:CJ59"/>
    <mergeCell ref="CI54:CI56"/>
    <mergeCell ref="CJ54:CJ56"/>
    <mergeCell ref="CI36:CI38"/>
    <mergeCell ref="CJ36:CJ38"/>
    <mergeCell ref="CF60:CF62"/>
    <mergeCell ref="CF27:CF29"/>
    <mergeCell ref="CG27:CG29"/>
    <mergeCell ref="DK117:DK119"/>
    <mergeCell ref="DK120:DK122"/>
    <mergeCell ref="DN105:DN107"/>
    <mergeCell ref="DN108:DN110"/>
    <mergeCell ref="DN111:DN113"/>
    <mergeCell ref="DN114:DN116"/>
    <mergeCell ref="DN117:DN119"/>
    <mergeCell ref="DN120:DN122"/>
    <mergeCell ref="DP90:DP92"/>
    <mergeCell ref="DR93:DR95"/>
    <mergeCell ref="DC150:DC152"/>
    <mergeCell ref="DD150:DD152"/>
    <mergeCell ref="DC111:DC113"/>
    <mergeCell ref="DD111:DD113"/>
    <mergeCell ref="DC114:DC116"/>
    <mergeCell ref="DD114:DD116"/>
    <mergeCell ref="DC117:DC119"/>
    <mergeCell ref="DD117:DD119"/>
    <mergeCell ref="DC120:DC122"/>
    <mergeCell ref="DD120:DD122"/>
    <mergeCell ref="DC123:DC125"/>
    <mergeCell ref="DD123:DD125"/>
    <mergeCell ref="DC126:DC128"/>
    <mergeCell ref="DD126:DD128"/>
    <mergeCell ref="DC129:DC131"/>
    <mergeCell ref="DD129:DD131"/>
    <mergeCell ref="DC132:DC134"/>
    <mergeCell ref="DD132:DD134"/>
    <mergeCell ref="DD156:DD158"/>
    <mergeCell ref="DM135:DM137"/>
    <mergeCell ref="DM150:DM152"/>
    <mergeCell ref="DM153:DM155"/>
    <mergeCell ref="DM156:DM158"/>
    <mergeCell ref="DI144:DI146"/>
    <mergeCell ref="DI147:DI149"/>
    <mergeCell ref="DI150:DI152"/>
    <mergeCell ref="DI153:DI155"/>
    <mergeCell ref="DI156:DI158"/>
    <mergeCell ref="DE144:DE146"/>
    <mergeCell ref="DF144:DF146"/>
    <mergeCell ref="DE147:DE149"/>
    <mergeCell ref="DF147:DF149"/>
    <mergeCell ref="DK153:DK155"/>
    <mergeCell ref="DK156:DK158"/>
    <mergeCell ref="DE156:DE158"/>
    <mergeCell ref="DE141:DE143"/>
    <mergeCell ref="DH147:DH149"/>
    <mergeCell ref="DG150:DG152"/>
    <mergeCell ref="DH150:DH152"/>
    <mergeCell ref="DG153:DG155"/>
    <mergeCell ref="DH153:DH155"/>
    <mergeCell ref="DG144:DG146"/>
    <mergeCell ref="DH144:DH146"/>
    <mergeCell ref="DG147:DG149"/>
    <mergeCell ref="DF141:DF143"/>
    <mergeCell ref="DL156:DL158"/>
    <mergeCell ref="DK150:DK152"/>
    <mergeCell ref="DI135:DI137"/>
    <mergeCell ref="DI138:DI140"/>
    <mergeCell ref="DI141:DI143"/>
    <mergeCell ref="DC144:DC146"/>
    <mergeCell ref="DD144:DD146"/>
    <mergeCell ref="DC147:DC149"/>
    <mergeCell ref="DD147:DD149"/>
    <mergeCell ref="DZ9:DZ11"/>
    <mergeCell ref="DZ12:DZ14"/>
    <mergeCell ref="DZ15:DZ17"/>
    <mergeCell ref="DZ18:DZ20"/>
    <mergeCell ref="DZ21:DZ23"/>
    <mergeCell ref="DZ24:DZ26"/>
    <mergeCell ref="DZ27:DZ29"/>
    <mergeCell ref="Q123:Q125"/>
    <mergeCell ref="R129:R131"/>
    <mergeCell ref="Q129:Q131"/>
    <mergeCell ref="Q132:Q134"/>
    <mergeCell ref="DL69:DL71"/>
    <mergeCell ref="DL66:DL68"/>
    <mergeCell ref="DL63:DL65"/>
    <mergeCell ref="DL60:DL62"/>
    <mergeCell ref="DL57:DL59"/>
    <mergeCell ref="BK12:BK14"/>
    <mergeCell ref="BL12:BL14"/>
    <mergeCell ref="BM12:BM14"/>
    <mergeCell ref="BN12:BN14"/>
    <mergeCell ref="BO12:BO14"/>
    <mergeCell ref="BP12:BP14"/>
    <mergeCell ref="BQ12:BQ14"/>
    <mergeCell ref="BR12:BR14"/>
    <mergeCell ref="BS12:BS14"/>
    <mergeCell ref="BT12:BT14"/>
    <mergeCell ref="Q9:Q11"/>
    <mergeCell ref="Q12:Q14"/>
    <mergeCell ref="Q15:Q17"/>
    <mergeCell ref="Q114:Q116"/>
    <mergeCell ref="Q117:Q119"/>
    <mergeCell ref="Q120:Q122"/>
    <mergeCell ref="DH141:DH143"/>
    <mergeCell ref="DC135:DC137"/>
    <mergeCell ref="DD135:DD137"/>
    <mergeCell ref="DC138:DC140"/>
    <mergeCell ref="DD138:DD140"/>
    <mergeCell ref="DC141:DC143"/>
    <mergeCell ref="DD141:DD143"/>
    <mergeCell ref="R138:R140"/>
    <mergeCell ref="R141:R143"/>
    <mergeCell ref="Q99:Q101"/>
    <mergeCell ref="Q102:Q104"/>
    <mergeCell ref="Q105:Q107"/>
    <mergeCell ref="Q108:Q110"/>
    <mergeCell ref="Q111:Q113"/>
    <mergeCell ref="R78:R80"/>
    <mergeCell ref="Q78:Q80"/>
    <mergeCell ref="Q81:Q83"/>
    <mergeCell ref="Q84:Q86"/>
    <mergeCell ref="Q87:Q89"/>
    <mergeCell ref="BL93:BL95"/>
    <mergeCell ref="BM93:BM95"/>
    <mergeCell ref="BN93:BN95"/>
    <mergeCell ref="BL111:BL113"/>
    <mergeCell ref="BM111:BM113"/>
    <mergeCell ref="BN111:BN113"/>
    <mergeCell ref="BJ108:BJ110"/>
    <mergeCell ref="BJ111:BJ113"/>
    <mergeCell ref="AN108:AN110"/>
    <mergeCell ref="AO108:AO110"/>
    <mergeCell ref="AK105:AK107"/>
    <mergeCell ref="AK108:AK110"/>
    <mergeCell ref="AJ105:AJ107"/>
    <mergeCell ref="DC153:DC155"/>
    <mergeCell ref="DD153:DD155"/>
    <mergeCell ref="BE144:BE146"/>
    <mergeCell ref="BD147:BD149"/>
    <mergeCell ref="BE147:BE149"/>
    <mergeCell ref="BD150:BD152"/>
    <mergeCell ref="AU150:AU152"/>
    <mergeCell ref="AT153:AT155"/>
    <mergeCell ref="AU153:AU155"/>
    <mergeCell ref="Q138:Q140"/>
    <mergeCell ref="Q141:Q143"/>
    <mergeCell ref="Q144:Q146"/>
    <mergeCell ref="Q147:Q149"/>
    <mergeCell ref="R144:R146"/>
    <mergeCell ref="R147:R149"/>
    <mergeCell ref="R150:R152"/>
    <mergeCell ref="CC135:CC137"/>
    <mergeCell ref="DZ132:DZ134"/>
    <mergeCell ref="DZ135:DZ137"/>
    <mergeCell ref="DZ138:DZ140"/>
    <mergeCell ref="DZ141:DZ143"/>
    <mergeCell ref="DZ144:DZ146"/>
    <mergeCell ref="DZ147:DZ149"/>
    <mergeCell ref="DZ150:DZ152"/>
    <mergeCell ref="AK126:AK128"/>
    <mergeCell ref="AK129:AK131"/>
    <mergeCell ref="AK132:AK134"/>
    <mergeCell ref="AK135:AK137"/>
    <mergeCell ref="AK138:AK140"/>
    <mergeCell ref="AK141:AK143"/>
    <mergeCell ref="AK144:AK146"/>
    <mergeCell ref="AK147:AK149"/>
    <mergeCell ref="AK150:AK152"/>
    <mergeCell ref="DV141:DV143"/>
    <mergeCell ref="DX141:DX143"/>
    <mergeCell ref="DS141:DS143"/>
    <mergeCell ref="DY126:DY128"/>
    <mergeCell ref="DQ150:DQ152"/>
    <mergeCell ref="DN150:DN152"/>
    <mergeCell ref="BL129:BL131"/>
    <mergeCell ref="BM129:BM131"/>
    <mergeCell ref="BO129:BO131"/>
    <mergeCell ref="BP129:BP131"/>
    <mergeCell ref="BQ129:BQ131"/>
    <mergeCell ref="BR129:BR131"/>
    <mergeCell ref="BS129:BS131"/>
    <mergeCell ref="BT129:BT131"/>
    <mergeCell ref="BU129:BU131"/>
    <mergeCell ref="BV129:BV131"/>
    <mergeCell ref="R153:R155"/>
    <mergeCell ref="BK138:BK140"/>
    <mergeCell ref="BL138:BL140"/>
    <mergeCell ref="BM138:BM140"/>
    <mergeCell ref="BN138:BN140"/>
    <mergeCell ref="BO138:BO140"/>
    <mergeCell ref="BP138:BP140"/>
    <mergeCell ref="BQ138:BQ140"/>
    <mergeCell ref="BR138:BR140"/>
    <mergeCell ref="BS138:BS140"/>
    <mergeCell ref="BT138:BT140"/>
    <mergeCell ref="BU138:BU140"/>
    <mergeCell ref="BV138:BV140"/>
    <mergeCell ref="BW138:BW140"/>
    <mergeCell ref="BX138:BX140"/>
    <mergeCell ref="R54:R56"/>
    <mergeCell ref="R57:R59"/>
    <mergeCell ref="BK15:BK17"/>
    <mergeCell ref="BL15:BL17"/>
    <mergeCell ref="R81:R83"/>
    <mergeCell ref="R84:R86"/>
    <mergeCell ref="R87:R89"/>
    <mergeCell ref="R90:R92"/>
    <mergeCell ref="R93:R95"/>
    <mergeCell ref="R96:R98"/>
    <mergeCell ref="R99:R101"/>
    <mergeCell ref="R102:R104"/>
    <mergeCell ref="R105:R107"/>
    <mergeCell ref="R108:R110"/>
    <mergeCell ref="R111:R113"/>
    <mergeCell ref="R114:R116"/>
    <mergeCell ref="R117:R119"/>
    <mergeCell ref="R120:R122"/>
    <mergeCell ref="R123:R125"/>
    <mergeCell ref="R126:R128"/>
    <mergeCell ref="R9:R11"/>
    <mergeCell ref="R12:R14"/>
    <mergeCell ref="R15:R17"/>
    <mergeCell ref="R18:R20"/>
    <mergeCell ref="R21:R23"/>
    <mergeCell ref="R24:R26"/>
    <mergeCell ref="R33:R35"/>
    <mergeCell ref="R36:R38"/>
    <mergeCell ref="R39:R41"/>
    <mergeCell ref="R51:R53"/>
    <mergeCell ref="R60:R62"/>
    <mergeCell ref="BK30:BK32"/>
    <mergeCell ref="BL30:BL32"/>
    <mergeCell ref="BL57:BL59"/>
    <mergeCell ref="BK66:BK68"/>
    <mergeCell ref="BK27:BK29"/>
    <mergeCell ref="BL27:BL29"/>
    <mergeCell ref="AK90:AK92"/>
    <mergeCell ref="AK93:AK95"/>
    <mergeCell ref="AK96:AK98"/>
    <mergeCell ref="AK99:AK101"/>
    <mergeCell ref="AK102:AK104"/>
    <mergeCell ref="AK30:AK32"/>
    <mergeCell ref="AJ69:AJ71"/>
    <mergeCell ref="AJ63:AJ65"/>
    <mergeCell ref="AJ66:AJ68"/>
    <mergeCell ref="AR36:AR38"/>
    <mergeCell ref="AS36:AS38"/>
    <mergeCell ref="AP39:AP41"/>
    <mergeCell ref="AQ39:AQ41"/>
    <mergeCell ref="AO45:AO47"/>
    <mergeCell ref="AL30:AL32"/>
    <mergeCell ref="AM30:AM32"/>
    <mergeCell ref="AN30:AN32"/>
    <mergeCell ref="AO30:AO32"/>
    <mergeCell ref="AP30:AP32"/>
    <mergeCell ref="AQ30:AQ32"/>
    <mergeCell ref="AR30:AR32"/>
    <mergeCell ref="AJ87:AJ89"/>
    <mergeCell ref="AJ90:AJ92"/>
    <mergeCell ref="AP45:AP47"/>
    <mergeCell ref="AQ45:AQ47"/>
    <mergeCell ref="AP48:AP50"/>
    <mergeCell ref="AQ48:AQ50"/>
    <mergeCell ref="BK18:BK20"/>
    <mergeCell ref="BL18:BL20"/>
    <mergeCell ref="BM18:BM20"/>
    <mergeCell ref="BX18:BX20"/>
    <mergeCell ref="BY18:BY20"/>
    <mergeCell ref="BZ18:BZ20"/>
    <mergeCell ref="CA18:CA20"/>
    <mergeCell ref="CB18:CB20"/>
    <mergeCell ref="BZ24:BZ26"/>
    <mergeCell ref="CA24:CA26"/>
    <mergeCell ref="CB24:CB26"/>
    <mergeCell ref="CC24:CC26"/>
    <mergeCell ref="CD24:CD26"/>
    <mergeCell ref="BV21:BV23"/>
    <mergeCell ref="BW21:BW23"/>
    <mergeCell ref="BJ114:BJ116"/>
    <mergeCell ref="BJ117:BJ119"/>
    <mergeCell ref="BJ120:BJ122"/>
    <mergeCell ref="BJ123:BJ125"/>
    <mergeCell ref="BJ126:BJ128"/>
    <mergeCell ref="BJ129:BJ131"/>
    <mergeCell ref="BK36:BK38"/>
    <mergeCell ref="BL36:BL38"/>
    <mergeCell ref="AN66:AN68"/>
    <mergeCell ref="AU9:AU11"/>
    <mergeCell ref="AT12:AT14"/>
    <mergeCell ref="AU12:AU14"/>
    <mergeCell ref="AT18:AT20"/>
    <mergeCell ref="AU18:AU20"/>
    <mergeCell ref="AT21:AT23"/>
    <mergeCell ref="AS30:AS32"/>
    <mergeCell ref="AT30:AT32"/>
    <mergeCell ref="AU30:AU32"/>
    <mergeCell ref="AV30:AV32"/>
    <mergeCell ref="AW30:AW32"/>
    <mergeCell ref="AX30:AX32"/>
    <mergeCell ref="AY30:AY32"/>
    <mergeCell ref="AZ30:AZ32"/>
    <mergeCell ref="BA30:BA32"/>
    <mergeCell ref="BK33:BK35"/>
    <mergeCell ref="BL33:BL35"/>
    <mergeCell ref="AU21:AU23"/>
    <mergeCell ref="CC42:CC44"/>
    <mergeCell ref="CD42:CD44"/>
    <mergeCell ref="CC45:CC47"/>
    <mergeCell ref="CD45:CD47"/>
    <mergeCell ref="CB36:CB38"/>
    <mergeCell ref="AO9:AO11"/>
    <mergeCell ref="AQ9:AQ11"/>
    <mergeCell ref="AP18:AP20"/>
    <mergeCell ref="AR57:AR59"/>
    <mergeCell ref="AN57:AN59"/>
    <mergeCell ref="AO57:AO59"/>
    <mergeCell ref="AN93:AN95"/>
    <mergeCell ref="AN45:AN47"/>
    <mergeCell ref="AN111:AN113"/>
    <mergeCell ref="AO111:AO113"/>
    <mergeCell ref="AN117:AN119"/>
    <mergeCell ref="AO117:AO119"/>
    <mergeCell ref="AR48:AR50"/>
    <mergeCell ref="AS48:AS50"/>
    <mergeCell ref="AR51:AR53"/>
    <mergeCell ref="AS51:AS53"/>
    <mergeCell ref="AP42:AP44"/>
    <mergeCell ref="BK24:BK26"/>
    <mergeCell ref="BL24:BL26"/>
    <mergeCell ref="BM24:BM26"/>
    <mergeCell ref="BN24:BN26"/>
    <mergeCell ref="BO24:BO26"/>
    <mergeCell ref="BP24:BP26"/>
    <mergeCell ref="BQ24:BQ26"/>
    <mergeCell ref="BR24:BR26"/>
    <mergeCell ref="BS24:BS26"/>
    <mergeCell ref="BT24:BT26"/>
    <mergeCell ref="BU24:BU26"/>
    <mergeCell ref="BV24:BV26"/>
    <mergeCell ref="BW24:BW26"/>
    <mergeCell ref="BX24:BX26"/>
    <mergeCell ref="BY24:BY26"/>
    <mergeCell ref="BU27:BU29"/>
    <mergeCell ref="BV27:BV29"/>
    <mergeCell ref="BW27:BW29"/>
    <mergeCell ref="BX27:BX29"/>
    <mergeCell ref="CC27:CC29"/>
    <mergeCell ref="BK5:BT5"/>
    <mergeCell ref="BU5:CD5"/>
    <mergeCell ref="BK7:BL7"/>
    <mergeCell ref="BM7:BN7"/>
    <mergeCell ref="BO7:BP7"/>
    <mergeCell ref="BQ7:BR7"/>
    <mergeCell ref="BS7:BT7"/>
    <mergeCell ref="BU7:BV7"/>
    <mergeCell ref="BW7:BX7"/>
    <mergeCell ref="BY7:BZ7"/>
    <mergeCell ref="CA7:CB7"/>
    <mergeCell ref="CC7:CD7"/>
    <mergeCell ref="BK9:BK11"/>
    <mergeCell ref="BL9:BL11"/>
    <mergeCell ref="BM9:BM11"/>
    <mergeCell ref="BN9:BN11"/>
    <mergeCell ref="BO9:BO11"/>
    <mergeCell ref="BP9:BP11"/>
    <mergeCell ref="BQ9:BQ11"/>
    <mergeCell ref="BR9:BR11"/>
    <mergeCell ref="BU15:BU17"/>
    <mergeCell ref="BV15:BV17"/>
    <mergeCell ref="BW15:BW17"/>
    <mergeCell ref="BX15:BX17"/>
    <mergeCell ref="BY15:BY17"/>
    <mergeCell ref="BZ15:BZ17"/>
    <mergeCell ref="CA15:CA17"/>
    <mergeCell ref="BK21:BK23"/>
    <mergeCell ref="CA21:CA23"/>
    <mergeCell ref="BU21:BU23"/>
    <mergeCell ref="CC9:CC11"/>
    <mergeCell ref="CD9:CD11"/>
    <mergeCell ref="BU12:BU14"/>
    <mergeCell ref="BV12:BV14"/>
    <mergeCell ref="BW12:BW14"/>
    <mergeCell ref="BX12:BX14"/>
    <mergeCell ref="BY12:BY14"/>
    <mergeCell ref="BZ12:BZ14"/>
    <mergeCell ref="CA12:CA14"/>
    <mergeCell ref="CB12:CB14"/>
    <mergeCell ref="CC12:CC14"/>
    <mergeCell ref="CD12:CD14"/>
    <mergeCell ref="CC15:CC17"/>
    <mergeCell ref="CD15:CD17"/>
    <mergeCell ref="BQ33:BQ35"/>
    <mergeCell ref="BR33:BR35"/>
    <mergeCell ref="BY39:BY41"/>
    <mergeCell ref="BZ39:BZ41"/>
    <mergeCell ref="CA39:CA41"/>
    <mergeCell ref="BM36:BM38"/>
    <mergeCell ref="BN36:BN38"/>
    <mergeCell ref="BO36:BO38"/>
    <mergeCell ref="BP36:BP38"/>
    <mergeCell ref="BQ36:BQ38"/>
    <mergeCell ref="BR36:BR38"/>
    <mergeCell ref="BS36:BS38"/>
    <mergeCell ref="BT36:BT38"/>
    <mergeCell ref="BU36:BU38"/>
    <mergeCell ref="BV36:BV38"/>
    <mergeCell ref="BW36:BW38"/>
    <mergeCell ref="BX36:BX38"/>
    <mergeCell ref="BX21:BX23"/>
    <mergeCell ref="BY21:BY23"/>
    <mergeCell ref="BZ21:BZ23"/>
    <mergeCell ref="CC18:CC20"/>
    <mergeCell ref="CD18:CD20"/>
    <mergeCell ref="BM15:BM17"/>
    <mergeCell ref="BN15:BN17"/>
    <mergeCell ref="BO15:BO17"/>
    <mergeCell ref="BP15:BP17"/>
    <mergeCell ref="BQ15:BQ17"/>
    <mergeCell ref="BR15:BR17"/>
    <mergeCell ref="BS15:BS17"/>
    <mergeCell ref="BT15:BT17"/>
    <mergeCell ref="BL21:BL23"/>
    <mergeCell ref="BM21:BM23"/>
    <mergeCell ref="BN21:BN23"/>
    <mergeCell ref="BO21:BO23"/>
    <mergeCell ref="BP21:BP23"/>
    <mergeCell ref="BQ21:BQ23"/>
    <mergeCell ref="BR21:BR23"/>
    <mergeCell ref="BS21:BS23"/>
    <mergeCell ref="BT21:BT23"/>
    <mergeCell ref="BN18:BN20"/>
    <mergeCell ref="BO18:BO20"/>
    <mergeCell ref="BP18:BP20"/>
    <mergeCell ref="BQ18:BQ20"/>
    <mergeCell ref="BR18:BR20"/>
    <mergeCell ref="BM27:BM29"/>
    <mergeCell ref="BN27:BN29"/>
    <mergeCell ref="BO27:BO29"/>
    <mergeCell ref="BP27:BP29"/>
    <mergeCell ref="BQ27:BQ29"/>
    <mergeCell ref="BR27:BR29"/>
    <mergeCell ref="BS27:BS29"/>
    <mergeCell ref="BT27:BT29"/>
    <mergeCell ref="BY27:BY29"/>
    <mergeCell ref="BZ27:BZ29"/>
    <mergeCell ref="CA27:CA29"/>
    <mergeCell ref="CB21:CB23"/>
    <mergeCell ref="CB27:CB29"/>
    <mergeCell ref="CC21:CC23"/>
    <mergeCell ref="CD21:CD23"/>
    <mergeCell ref="BY33:BY35"/>
    <mergeCell ref="BZ33:BZ35"/>
    <mergeCell ref="CA33:CA35"/>
    <mergeCell ref="BM33:BM35"/>
    <mergeCell ref="BN33:BN35"/>
    <mergeCell ref="CA45:CA47"/>
    <mergeCell ref="BY36:BY38"/>
    <mergeCell ref="BZ36:BZ38"/>
    <mergeCell ref="CA36:CA38"/>
    <mergeCell ref="BK42:BK44"/>
    <mergeCell ref="BL42:BL44"/>
    <mergeCell ref="BM42:BM44"/>
    <mergeCell ref="BN42:BN44"/>
    <mergeCell ref="BO42:BO44"/>
    <mergeCell ref="BP42:BP44"/>
    <mergeCell ref="BQ42:BQ44"/>
    <mergeCell ref="BR42:BR44"/>
    <mergeCell ref="BS42:BS44"/>
    <mergeCell ref="BT42:BT44"/>
    <mergeCell ref="BU42:BU44"/>
    <mergeCell ref="BV42:BV44"/>
    <mergeCell ref="BW42:BW44"/>
    <mergeCell ref="BX42:BX44"/>
    <mergeCell ref="BY42:BY44"/>
    <mergeCell ref="BZ42:BZ44"/>
    <mergeCell ref="CA42:CA44"/>
    <mergeCell ref="BP45:BP47"/>
    <mergeCell ref="BQ45:BQ47"/>
    <mergeCell ref="BR45:BR47"/>
    <mergeCell ref="BS45:BS47"/>
    <mergeCell ref="CB42:CB44"/>
    <mergeCell ref="BK39:BK41"/>
    <mergeCell ref="CB45:CB47"/>
    <mergeCell ref="BM30:BM32"/>
    <mergeCell ref="BN30:BN32"/>
    <mergeCell ref="BO30:BO32"/>
    <mergeCell ref="BP30:BP32"/>
    <mergeCell ref="BQ30:BQ32"/>
    <mergeCell ref="BR30:BR32"/>
    <mergeCell ref="BS30:BS32"/>
    <mergeCell ref="BT30:BT32"/>
    <mergeCell ref="BU30:BU32"/>
    <mergeCell ref="BV30:BV32"/>
    <mergeCell ref="BW30:BW32"/>
    <mergeCell ref="BX30:BX32"/>
    <mergeCell ref="BY30:BY32"/>
    <mergeCell ref="BZ30:BZ32"/>
    <mergeCell ref="CA30:CA32"/>
    <mergeCell ref="BL39:BL41"/>
    <mergeCell ref="BM39:BM41"/>
    <mergeCell ref="BN39:BN41"/>
    <mergeCell ref="BO39:BO41"/>
    <mergeCell ref="BP39:BP41"/>
    <mergeCell ref="BQ39:BQ41"/>
    <mergeCell ref="BR39:BR41"/>
    <mergeCell ref="BS39:BS41"/>
    <mergeCell ref="BT39:BT41"/>
    <mergeCell ref="BU39:BU41"/>
    <mergeCell ref="BV39:BV41"/>
    <mergeCell ref="BW39:BW41"/>
    <mergeCell ref="BX39:BX41"/>
    <mergeCell ref="BS33:BS35"/>
    <mergeCell ref="BT33:BT35"/>
    <mergeCell ref="BU33:BU35"/>
    <mergeCell ref="BV33:BV35"/>
    <mergeCell ref="BW33:BW35"/>
    <mergeCell ref="BX33:BX35"/>
    <mergeCell ref="BO33:BO35"/>
    <mergeCell ref="BP33:BP35"/>
    <mergeCell ref="BK48:BK50"/>
    <mergeCell ref="BL48:BL50"/>
    <mergeCell ref="BM48:BM50"/>
    <mergeCell ref="BN48:BN50"/>
    <mergeCell ref="BO48:BO50"/>
    <mergeCell ref="BP48:BP50"/>
    <mergeCell ref="BQ48:BQ50"/>
    <mergeCell ref="BR48:BR50"/>
    <mergeCell ref="BS48:BS50"/>
    <mergeCell ref="BT48:BT50"/>
    <mergeCell ref="BU48:BU50"/>
    <mergeCell ref="BV48:BV50"/>
    <mergeCell ref="BW48:BW50"/>
    <mergeCell ref="BX48:BX50"/>
    <mergeCell ref="BY48:BY50"/>
    <mergeCell ref="BZ48:BZ50"/>
    <mergeCell ref="CA48:CA50"/>
    <mergeCell ref="CB48:CB50"/>
    <mergeCell ref="CC48:CC50"/>
    <mergeCell ref="CD48:CD50"/>
    <mergeCell ref="BK45:BK47"/>
    <mergeCell ref="BL45:BL47"/>
    <mergeCell ref="BM45:BM47"/>
    <mergeCell ref="BN45:BN47"/>
    <mergeCell ref="BO45:BO47"/>
    <mergeCell ref="CC51:CC53"/>
    <mergeCell ref="CD51:CD53"/>
    <mergeCell ref="BK54:BK56"/>
    <mergeCell ref="BL54:BL56"/>
    <mergeCell ref="BM54:BM56"/>
    <mergeCell ref="BN54:BN56"/>
    <mergeCell ref="BO54:BO56"/>
    <mergeCell ref="BP54:BP56"/>
    <mergeCell ref="BQ54:BQ56"/>
    <mergeCell ref="BR54:BR56"/>
    <mergeCell ref="BS54:BS56"/>
    <mergeCell ref="BT54:BT56"/>
    <mergeCell ref="BU54:BU56"/>
    <mergeCell ref="BV54:BV56"/>
    <mergeCell ref="BW54:BW56"/>
    <mergeCell ref="BX54:BX56"/>
    <mergeCell ref="BY54:BY56"/>
    <mergeCell ref="BZ54:BZ56"/>
    <mergeCell ref="CA54:CA56"/>
    <mergeCell ref="CB54:CB56"/>
    <mergeCell ref="CC54:CC56"/>
    <mergeCell ref="CD54:CD56"/>
    <mergeCell ref="BK51:BK53"/>
    <mergeCell ref="BL51:BL53"/>
    <mergeCell ref="BM51:BM53"/>
    <mergeCell ref="BN51:BN53"/>
    <mergeCell ref="BO51:BO53"/>
    <mergeCell ref="BP51:BP53"/>
    <mergeCell ref="BQ51:BQ53"/>
    <mergeCell ref="BR51:BR53"/>
    <mergeCell ref="BS51:BS53"/>
    <mergeCell ref="BT51:BT53"/>
    <mergeCell ref="BT45:BT47"/>
    <mergeCell ref="BU45:BU47"/>
    <mergeCell ref="BV45:BV47"/>
    <mergeCell ref="BW45:BW47"/>
    <mergeCell ref="BX45:BX47"/>
    <mergeCell ref="BY45:BY47"/>
    <mergeCell ref="BZ45:BZ47"/>
    <mergeCell ref="BM57:BM59"/>
    <mergeCell ref="BN57:BN59"/>
    <mergeCell ref="BO57:BO59"/>
    <mergeCell ref="BP57:BP59"/>
    <mergeCell ref="BQ57:BQ59"/>
    <mergeCell ref="BR57:BR59"/>
    <mergeCell ref="BS57:BS59"/>
    <mergeCell ref="BT57:BT59"/>
    <mergeCell ref="BU57:BU59"/>
    <mergeCell ref="BV57:BV59"/>
    <mergeCell ref="BW57:BW59"/>
    <mergeCell ref="BX57:BX59"/>
    <mergeCell ref="CB51:CB53"/>
    <mergeCell ref="BU51:BU53"/>
    <mergeCell ref="BV51:BV53"/>
    <mergeCell ref="BW51:BW53"/>
    <mergeCell ref="BX51:BX53"/>
    <mergeCell ref="BY51:BY53"/>
    <mergeCell ref="BZ51:BZ53"/>
    <mergeCell ref="CA51:CA53"/>
    <mergeCell ref="BT63:BT65"/>
    <mergeCell ref="BU63:BU65"/>
    <mergeCell ref="BV63:BV65"/>
    <mergeCell ref="BW63:BW65"/>
    <mergeCell ref="BX63:BX65"/>
    <mergeCell ref="BY63:BY65"/>
    <mergeCell ref="BZ63:BZ65"/>
    <mergeCell ref="CA63:CA65"/>
    <mergeCell ref="CB57:CB59"/>
    <mergeCell ref="CB63:CB65"/>
    <mergeCell ref="CC57:CC59"/>
    <mergeCell ref="CD57:CD59"/>
    <mergeCell ref="BK60:BK62"/>
    <mergeCell ref="BL60:BL62"/>
    <mergeCell ref="BM60:BM62"/>
    <mergeCell ref="BN60:BN62"/>
    <mergeCell ref="BO60:BO62"/>
    <mergeCell ref="BP60:BP62"/>
    <mergeCell ref="BQ60:BQ62"/>
    <mergeCell ref="BR60:BR62"/>
    <mergeCell ref="BS60:BS62"/>
    <mergeCell ref="BT60:BT62"/>
    <mergeCell ref="BU60:BU62"/>
    <mergeCell ref="BV60:BV62"/>
    <mergeCell ref="BW60:BW62"/>
    <mergeCell ref="BX60:BX62"/>
    <mergeCell ref="BY60:BY62"/>
    <mergeCell ref="BZ60:BZ62"/>
    <mergeCell ref="CA60:CA62"/>
    <mergeCell ref="CB60:CB62"/>
    <mergeCell ref="CC60:CC62"/>
    <mergeCell ref="CD60:CD62"/>
    <mergeCell ref="BK57:BK59"/>
    <mergeCell ref="BY57:BY59"/>
    <mergeCell ref="BZ57:BZ59"/>
    <mergeCell ref="CA57:CA59"/>
    <mergeCell ref="CC63:CC65"/>
    <mergeCell ref="CD63:CD65"/>
    <mergeCell ref="BL66:BL68"/>
    <mergeCell ref="BM66:BM68"/>
    <mergeCell ref="BN66:BN68"/>
    <mergeCell ref="BO66:BO68"/>
    <mergeCell ref="BP66:BP68"/>
    <mergeCell ref="BQ66:BQ68"/>
    <mergeCell ref="BR66:BR68"/>
    <mergeCell ref="BS66:BS68"/>
    <mergeCell ref="BT66:BT68"/>
    <mergeCell ref="BU66:BU68"/>
    <mergeCell ref="BV66:BV68"/>
    <mergeCell ref="BW66:BW68"/>
    <mergeCell ref="BX66:BX68"/>
    <mergeCell ref="BY66:BY68"/>
    <mergeCell ref="BZ66:BZ68"/>
    <mergeCell ref="CA66:CA68"/>
    <mergeCell ref="CB66:CB68"/>
    <mergeCell ref="CC66:CC68"/>
    <mergeCell ref="CD66:CD68"/>
    <mergeCell ref="BK63:BK65"/>
    <mergeCell ref="BL63:BL65"/>
    <mergeCell ref="BM63:BM65"/>
    <mergeCell ref="BN63:BN65"/>
    <mergeCell ref="BO63:BO65"/>
    <mergeCell ref="BP63:BP65"/>
    <mergeCell ref="BQ63:BQ65"/>
    <mergeCell ref="BR63:BR65"/>
    <mergeCell ref="BS63:BS65"/>
    <mergeCell ref="CC69:CC71"/>
    <mergeCell ref="CD69:CD71"/>
    <mergeCell ref="BK72:BK74"/>
    <mergeCell ref="BL72:BL74"/>
    <mergeCell ref="BM72:BM74"/>
    <mergeCell ref="BN72:BN74"/>
    <mergeCell ref="BO72:BO74"/>
    <mergeCell ref="BP72:BP74"/>
    <mergeCell ref="BQ72:BQ74"/>
    <mergeCell ref="BR72:BR74"/>
    <mergeCell ref="BS72:BS74"/>
    <mergeCell ref="BT72:BT74"/>
    <mergeCell ref="BU72:BU74"/>
    <mergeCell ref="BV72:BV74"/>
    <mergeCell ref="BW72:BW74"/>
    <mergeCell ref="BX72:BX74"/>
    <mergeCell ref="BY72:BY74"/>
    <mergeCell ref="BZ72:BZ74"/>
    <mergeCell ref="CA72:CA74"/>
    <mergeCell ref="CB72:CB74"/>
    <mergeCell ref="CC72:CC74"/>
    <mergeCell ref="CD72:CD74"/>
    <mergeCell ref="BK69:BK71"/>
    <mergeCell ref="BL69:BL71"/>
    <mergeCell ref="BM69:BM71"/>
    <mergeCell ref="BN69:BN71"/>
    <mergeCell ref="BO69:BO71"/>
    <mergeCell ref="BP69:BP71"/>
    <mergeCell ref="BQ69:BQ71"/>
    <mergeCell ref="BR69:BR71"/>
    <mergeCell ref="BS69:BS71"/>
    <mergeCell ref="BT69:BT71"/>
    <mergeCell ref="CB69:CB71"/>
    <mergeCell ref="BU69:BU71"/>
    <mergeCell ref="BV69:BV71"/>
    <mergeCell ref="BW69:BW71"/>
    <mergeCell ref="BX69:BX71"/>
    <mergeCell ref="BY69:BY71"/>
    <mergeCell ref="BZ69:BZ71"/>
    <mergeCell ref="CA69:CA71"/>
    <mergeCell ref="BT81:BT83"/>
    <mergeCell ref="BU81:BU83"/>
    <mergeCell ref="BV81:BV83"/>
    <mergeCell ref="BW81:BW83"/>
    <mergeCell ref="BX81:BX83"/>
    <mergeCell ref="BY81:BY83"/>
    <mergeCell ref="BZ81:BZ83"/>
    <mergeCell ref="CA81:CA83"/>
    <mergeCell ref="CB75:CB77"/>
    <mergeCell ref="CB81:CB83"/>
    <mergeCell ref="CC75:CC77"/>
    <mergeCell ref="BO93:BO95"/>
    <mergeCell ref="BP93:BP95"/>
    <mergeCell ref="BQ93:BQ95"/>
    <mergeCell ref="BR93:BR95"/>
    <mergeCell ref="BS93:BS95"/>
    <mergeCell ref="BT93:BT95"/>
    <mergeCell ref="BU93:BU95"/>
    <mergeCell ref="BV93:BV95"/>
    <mergeCell ref="BW93:BW95"/>
    <mergeCell ref="BX93:BX95"/>
    <mergeCell ref="BY93:BY95"/>
    <mergeCell ref="BZ93:BZ95"/>
    <mergeCell ref="CA93:CA95"/>
    <mergeCell ref="CB87:CB89"/>
    <mergeCell ref="BU87:BU89"/>
    <mergeCell ref="BV87:BV89"/>
    <mergeCell ref="BW87:BW89"/>
    <mergeCell ref="BX87:BX89"/>
    <mergeCell ref="BY87:BY89"/>
    <mergeCell ref="BZ87:BZ89"/>
    <mergeCell ref="CA87:CA89"/>
    <mergeCell ref="CD75:CD77"/>
    <mergeCell ref="BK78:BK80"/>
    <mergeCell ref="BL78:BL80"/>
    <mergeCell ref="BM78:BM80"/>
    <mergeCell ref="BN78:BN80"/>
    <mergeCell ref="BO78:BO80"/>
    <mergeCell ref="BP78:BP80"/>
    <mergeCell ref="BQ78:BQ80"/>
    <mergeCell ref="BR78:BR80"/>
    <mergeCell ref="BS78:BS80"/>
    <mergeCell ref="BT78:BT80"/>
    <mergeCell ref="BU78:BU80"/>
    <mergeCell ref="BV78:BV80"/>
    <mergeCell ref="BW78:BW80"/>
    <mergeCell ref="BX78:BX80"/>
    <mergeCell ref="BY78:BY80"/>
    <mergeCell ref="BZ78:BZ80"/>
    <mergeCell ref="CA78:CA80"/>
    <mergeCell ref="CB78:CB80"/>
    <mergeCell ref="CC78:CC80"/>
    <mergeCell ref="CD78:CD80"/>
    <mergeCell ref="BK75:BK77"/>
    <mergeCell ref="BZ75:BZ77"/>
    <mergeCell ref="CA75:CA77"/>
    <mergeCell ref="CC81:CC83"/>
    <mergeCell ref="CD81:CD83"/>
    <mergeCell ref="BK84:BK86"/>
    <mergeCell ref="BL84:BL86"/>
    <mergeCell ref="BM84:BM86"/>
    <mergeCell ref="BN84:BN86"/>
    <mergeCell ref="BO84:BO86"/>
    <mergeCell ref="BP84:BP86"/>
    <mergeCell ref="BQ84:BQ86"/>
    <mergeCell ref="BR84:BR86"/>
    <mergeCell ref="BS84:BS86"/>
    <mergeCell ref="BT84:BT86"/>
    <mergeCell ref="BU84:BU86"/>
    <mergeCell ref="BV84:BV86"/>
    <mergeCell ref="BW84:BW86"/>
    <mergeCell ref="BX84:BX86"/>
    <mergeCell ref="BY84:BY86"/>
    <mergeCell ref="BZ84:BZ86"/>
    <mergeCell ref="CA84:CA86"/>
    <mergeCell ref="BN75:BN77"/>
    <mergeCell ref="BO75:BO77"/>
    <mergeCell ref="BP75:BP77"/>
    <mergeCell ref="BQ75:BQ77"/>
    <mergeCell ref="BR75:BR77"/>
    <mergeCell ref="BS75:BS77"/>
    <mergeCell ref="BT75:BT77"/>
    <mergeCell ref="BU75:BU77"/>
    <mergeCell ref="BV75:BV77"/>
    <mergeCell ref="BW75:BW77"/>
    <mergeCell ref="BX75:BX77"/>
    <mergeCell ref="BY75:BY77"/>
    <mergeCell ref="BW99:BW101"/>
    <mergeCell ref="BX99:BX101"/>
    <mergeCell ref="BY99:BY101"/>
    <mergeCell ref="BZ99:BZ101"/>
    <mergeCell ref="CA99:CA101"/>
    <mergeCell ref="CB93:CB95"/>
    <mergeCell ref="CC93:CC95"/>
    <mergeCell ref="CD93:CD95"/>
    <mergeCell ref="BK96:BK98"/>
    <mergeCell ref="BL96:BL98"/>
    <mergeCell ref="BM96:BM98"/>
    <mergeCell ref="BN96:BN98"/>
    <mergeCell ref="BO96:BO98"/>
    <mergeCell ref="BP96:BP98"/>
    <mergeCell ref="BQ96:BQ98"/>
    <mergeCell ref="BR96:BR98"/>
    <mergeCell ref="BS96:BS98"/>
    <mergeCell ref="BT96:BT98"/>
    <mergeCell ref="BU96:BU98"/>
    <mergeCell ref="BV96:BV98"/>
    <mergeCell ref="BW96:BW98"/>
    <mergeCell ref="BX96:BX98"/>
    <mergeCell ref="BY96:BY98"/>
    <mergeCell ref="BZ96:BZ98"/>
    <mergeCell ref="CA96:CA98"/>
    <mergeCell ref="CB96:CB98"/>
    <mergeCell ref="CC96:CC98"/>
    <mergeCell ref="CD96:CD98"/>
    <mergeCell ref="BK93:BK95"/>
    <mergeCell ref="CB99:CB101"/>
    <mergeCell ref="CC99:CC101"/>
    <mergeCell ref="CD99:CD101"/>
    <mergeCell ref="CC87:CC89"/>
    <mergeCell ref="CD87:CD89"/>
    <mergeCell ref="BK90:BK92"/>
    <mergeCell ref="BL90:BL92"/>
    <mergeCell ref="BM90:BM92"/>
    <mergeCell ref="BN90:BN92"/>
    <mergeCell ref="BO90:BO92"/>
    <mergeCell ref="BP90:BP92"/>
    <mergeCell ref="BQ90:BQ92"/>
    <mergeCell ref="BR90:BR92"/>
    <mergeCell ref="BS90:BS92"/>
    <mergeCell ref="BT90:BT92"/>
    <mergeCell ref="BU90:BU92"/>
    <mergeCell ref="BV90:BV92"/>
    <mergeCell ref="BW90:BW92"/>
    <mergeCell ref="BX90:BX92"/>
    <mergeCell ref="BY90:BY92"/>
    <mergeCell ref="BZ90:BZ92"/>
    <mergeCell ref="CA90:CA92"/>
    <mergeCell ref="CB90:CB92"/>
    <mergeCell ref="CC90:CC92"/>
    <mergeCell ref="CD90:CD92"/>
    <mergeCell ref="BK87:BK89"/>
    <mergeCell ref="BL87:BL89"/>
    <mergeCell ref="BM87:BM89"/>
    <mergeCell ref="BN87:BN89"/>
    <mergeCell ref="BO87:BO89"/>
    <mergeCell ref="BP87:BP89"/>
    <mergeCell ref="BQ87:BQ89"/>
    <mergeCell ref="BR87:BR89"/>
    <mergeCell ref="BS87:BS89"/>
    <mergeCell ref="BT87:BT89"/>
    <mergeCell ref="BK102:BK104"/>
    <mergeCell ref="BL102:BL104"/>
    <mergeCell ref="BM102:BM104"/>
    <mergeCell ref="BN102:BN104"/>
    <mergeCell ref="BO102:BO104"/>
    <mergeCell ref="BP102:BP104"/>
    <mergeCell ref="BQ102:BQ104"/>
    <mergeCell ref="BR102:BR104"/>
    <mergeCell ref="BS102:BS104"/>
    <mergeCell ref="BT102:BT104"/>
    <mergeCell ref="BU102:BU104"/>
    <mergeCell ref="BV102:BV104"/>
    <mergeCell ref="BW102:BW104"/>
    <mergeCell ref="BX102:BX104"/>
    <mergeCell ref="BY102:BY104"/>
    <mergeCell ref="BZ102:BZ104"/>
    <mergeCell ref="CA102:CA104"/>
    <mergeCell ref="CB102:CB104"/>
    <mergeCell ref="CC102:CC104"/>
    <mergeCell ref="CD102:CD104"/>
    <mergeCell ref="BK99:BK101"/>
    <mergeCell ref="BL99:BL101"/>
    <mergeCell ref="BM99:BM101"/>
    <mergeCell ref="BN99:BN101"/>
    <mergeCell ref="BO99:BO101"/>
    <mergeCell ref="BP99:BP101"/>
    <mergeCell ref="BQ99:BQ101"/>
    <mergeCell ref="BR99:BR101"/>
    <mergeCell ref="BS99:BS101"/>
    <mergeCell ref="CC105:CC107"/>
    <mergeCell ref="CD105:CD107"/>
    <mergeCell ref="BK108:BK110"/>
    <mergeCell ref="BL108:BL110"/>
    <mergeCell ref="BM108:BM110"/>
    <mergeCell ref="BN108:BN110"/>
    <mergeCell ref="BO108:BO110"/>
    <mergeCell ref="BP108:BP110"/>
    <mergeCell ref="BQ108:BQ110"/>
    <mergeCell ref="BR108:BR110"/>
    <mergeCell ref="BS108:BS110"/>
    <mergeCell ref="BT108:BT110"/>
    <mergeCell ref="BU108:BU110"/>
    <mergeCell ref="BV108:BV110"/>
    <mergeCell ref="BW108:BW110"/>
    <mergeCell ref="BX108:BX110"/>
    <mergeCell ref="BY108:BY110"/>
    <mergeCell ref="BZ108:BZ110"/>
    <mergeCell ref="CA108:CA110"/>
    <mergeCell ref="CB108:CB110"/>
    <mergeCell ref="CC108:CC110"/>
    <mergeCell ref="CD108:CD110"/>
    <mergeCell ref="BK105:BK107"/>
    <mergeCell ref="BL105:BL107"/>
    <mergeCell ref="BM105:BM107"/>
    <mergeCell ref="BN105:BN107"/>
    <mergeCell ref="BO105:BO107"/>
    <mergeCell ref="BP105:BP107"/>
    <mergeCell ref="BQ105:BQ107"/>
    <mergeCell ref="BR105:BR107"/>
    <mergeCell ref="BS105:BS107"/>
    <mergeCell ref="BT105:BT107"/>
    <mergeCell ref="BT99:BT101"/>
    <mergeCell ref="BU99:BU101"/>
    <mergeCell ref="BV99:BV101"/>
    <mergeCell ref="BO111:BO113"/>
    <mergeCell ref="BP111:BP113"/>
    <mergeCell ref="BQ111:BQ113"/>
    <mergeCell ref="BR111:BR113"/>
    <mergeCell ref="BS111:BS113"/>
    <mergeCell ref="BT111:BT113"/>
    <mergeCell ref="BU111:BU113"/>
    <mergeCell ref="BV111:BV113"/>
    <mergeCell ref="BW111:BW113"/>
    <mergeCell ref="BX111:BX113"/>
    <mergeCell ref="BY111:BY113"/>
    <mergeCell ref="BZ111:BZ113"/>
    <mergeCell ref="CA111:CA113"/>
    <mergeCell ref="CB105:CB107"/>
    <mergeCell ref="BU105:BU107"/>
    <mergeCell ref="BV105:BV107"/>
    <mergeCell ref="BW105:BW107"/>
    <mergeCell ref="BX105:BX107"/>
    <mergeCell ref="BY105:BY107"/>
    <mergeCell ref="BZ105:BZ107"/>
    <mergeCell ref="CA105:CA107"/>
    <mergeCell ref="BT117:BT119"/>
    <mergeCell ref="BU117:BU119"/>
    <mergeCell ref="BV117:BV119"/>
    <mergeCell ref="BW117:BW119"/>
    <mergeCell ref="BX117:BX119"/>
    <mergeCell ref="BY117:BY119"/>
    <mergeCell ref="BZ117:BZ119"/>
    <mergeCell ref="CA117:CA119"/>
    <mergeCell ref="CB111:CB113"/>
    <mergeCell ref="CC111:CC113"/>
    <mergeCell ref="CD111:CD113"/>
    <mergeCell ref="BK114:BK116"/>
    <mergeCell ref="BL114:BL116"/>
    <mergeCell ref="BM114:BM116"/>
    <mergeCell ref="BN114:BN116"/>
    <mergeCell ref="BO114:BO116"/>
    <mergeCell ref="BP114:BP116"/>
    <mergeCell ref="BQ114:BQ116"/>
    <mergeCell ref="BR114:BR116"/>
    <mergeCell ref="BS114:BS116"/>
    <mergeCell ref="BT114:BT116"/>
    <mergeCell ref="BU114:BU116"/>
    <mergeCell ref="BV114:BV116"/>
    <mergeCell ref="BW114:BW116"/>
    <mergeCell ref="BX114:BX116"/>
    <mergeCell ref="BY114:BY116"/>
    <mergeCell ref="BZ114:BZ116"/>
    <mergeCell ref="CA114:CA116"/>
    <mergeCell ref="CB114:CB116"/>
    <mergeCell ref="CC114:CC116"/>
    <mergeCell ref="CD114:CD116"/>
    <mergeCell ref="BK111:BK113"/>
    <mergeCell ref="CB117:CB119"/>
    <mergeCell ref="CC117:CC119"/>
    <mergeCell ref="CD117:CD119"/>
    <mergeCell ref="BK120:BK122"/>
    <mergeCell ref="BL120:BL122"/>
    <mergeCell ref="BM120:BM122"/>
    <mergeCell ref="BN120:BN122"/>
    <mergeCell ref="BO120:BO122"/>
    <mergeCell ref="BP120:BP122"/>
    <mergeCell ref="BQ120:BQ122"/>
    <mergeCell ref="BR120:BR122"/>
    <mergeCell ref="BS120:BS122"/>
    <mergeCell ref="BT120:BT122"/>
    <mergeCell ref="BU120:BU122"/>
    <mergeCell ref="BV120:BV122"/>
    <mergeCell ref="BW120:BW122"/>
    <mergeCell ref="BX120:BX122"/>
    <mergeCell ref="BY120:BY122"/>
    <mergeCell ref="BZ120:BZ122"/>
    <mergeCell ref="CA120:CA122"/>
    <mergeCell ref="CB120:CB122"/>
    <mergeCell ref="CC120:CC122"/>
    <mergeCell ref="CD120:CD122"/>
    <mergeCell ref="BK117:BK119"/>
    <mergeCell ref="BL117:BL119"/>
    <mergeCell ref="BM117:BM119"/>
    <mergeCell ref="BN117:BN119"/>
    <mergeCell ref="BO117:BO119"/>
    <mergeCell ref="BP117:BP119"/>
    <mergeCell ref="BQ117:BQ119"/>
    <mergeCell ref="BR117:BR119"/>
    <mergeCell ref="BS117:BS119"/>
    <mergeCell ref="CC123:CC125"/>
    <mergeCell ref="CD123:CD125"/>
    <mergeCell ref="BK126:BK128"/>
    <mergeCell ref="BL126:BL128"/>
    <mergeCell ref="BM126:BM128"/>
    <mergeCell ref="BN126:BN128"/>
    <mergeCell ref="BO126:BO128"/>
    <mergeCell ref="BP126:BP128"/>
    <mergeCell ref="BQ126:BQ128"/>
    <mergeCell ref="BR126:BR128"/>
    <mergeCell ref="BS126:BS128"/>
    <mergeCell ref="BT126:BT128"/>
    <mergeCell ref="BU126:BU128"/>
    <mergeCell ref="BV126:BV128"/>
    <mergeCell ref="BW126:BW128"/>
    <mergeCell ref="BX126:BX128"/>
    <mergeCell ref="BY126:BY128"/>
    <mergeCell ref="BZ126:BZ128"/>
    <mergeCell ref="CA126:CA128"/>
    <mergeCell ref="CB126:CB128"/>
    <mergeCell ref="CC126:CC128"/>
    <mergeCell ref="CD126:CD128"/>
    <mergeCell ref="BK123:BK125"/>
    <mergeCell ref="BL123:BL125"/>
    <mergeCell ref="BM123:BM125"/>
    <mergeCell ref="BN123:BN125"/>
    <mergeCell ref="BO123:BO125"/>
    <mergeCell ref="BP123:BP125"/>
    <mergeCell ref="BQ123:BQ125"/>
    <mergeCell ref="BR123:BR125"/>
    <mergeCell ref="BS123:BS125"/>
    <mergeCell ref="BT123:BT125"/>
    <mergeCell ref="CB123:CB125"/>
    <mergeCell ref="BU123:BU125"/>
    <mergeCell ref="BV123:BV125"/>
    <mergeCell ref="BW123:BW125"/>
    <mergeCell ref="BX123:BX125"/>
    <mergeCell ref="BY123:BY125"/>
    <mergeCell ref="BZ123:BZ125"/>
    <mergeCell ref="CA123:CA125"/>
    <mergeCell ref="BT135:BT137"/>
    <mergeCell ref="BU135:BU137"/>
    <mergeCell ref="BV135:BV137"/>
    <mergeCell ref="BW135:BW137"/>
    <mergeCell ref="BX135:BX137"/>
    <mergeCell ref="BY135:BY137"/>
    <mergeCell ref="BZ135:BZ137"/>
    <mergeCell ref="CA135:CA137"/>
    <mergeCell ref="CB129:CB131"/>
    <mergeCell ref="CB135:CB137"/>
    <mergeCell ref="CC129:CC131"/>
    <mergeCell ref="CD129:CD131"/>
    <mergeCell ref="BK132:BK134"/>
    <mergeCell ref="BL132:BL134"/>
    <mergeCell ref="BM132:BM134"/>
    <mergeCell ref="BN132:BN134"/>
    <mergeCell ref="BO132:BO134"/>
    <mergeCell ref="BP132:BP134"/>
    <mergeCell ref="BQ132:BQ134"/>
    <mergeCell ref="BR132:BR134"/>
    <mergeCell ref="BS132:BS134"/>
    <mergeCell ref="BT132:BT134"/>
    <mergeCell ref="BU132:BU134"/>
    <mergeCell ref="BV132:BV134"/>
    <mergeCell ref="BW132:BW134"/>
    <mergeCell ref="BX132:BX134"/>
    <mergeCell ref="BY132:BY134"/>
    <mergeCell ref="BZ132:BZ134"/>
    <mergeCell ref="CA132:CA134"/>
    <mergeCell ref="CB132:CB134"/>
    <mergeCell ref="CC132:CC134"/>
    <mergeCell ref="CD132:CD134"/>
    <mergeCell ref="BK129:BK131"/>
    <mergeCell ref="BW129:BW131"/>
    <mergeCell ref="BX129:BX131"/>
    <mergeCell ref="BY129:BY131"/>
    <mergeCell ref="BZ129:BZ131"/>
    <mergeCell ref="CA129:CA131"/>
    <mergeCell ref="BN129:BN131"/>
    <mergeCell ref="CD135:CD137"/>
    <mergeCell ref="CA147:CA149"/>
    <mergeCell ref="CB141:CB143"/>
    <mergeCell ref="BU141:BU143"/>
    <mergeCell ref="BV141:BV143"/>
    <mergeCell ref="BW141:BW143"/>
    <mergeCell ref="BX141:BX143"/>
    <mergeCell ref="BY141:BY143"/>
    <mergeCell ref="BZ141:BZ143"/>
    <mergeCell ref="CA141:CA143"/>
    <mergeCell ref="BT153:BT155"/>
    <mergeCell ref="BU153:BU155"/>
    <mergeCell ref="BV153:BV155"/>
    <mergeCell ref="BW153:BW155"/>
    <mergeCell ref="BX153:BX155"/>
    <mergeCell ref="BY153:BY155"/>
    <mergeCell ref="BZ153:BZ155"/>
    <mergeCell ref="CA153:CA155"/>
    <mergeCell ref="CB147:CB149"/>
    <mergeCell ref="BY138:BY140"/>
    <mergeCell ref="BZ138:BZ140"/>
    <mergeCell ref="CA138:CA140"/>
    <mergeCell ref="CB138:CB140"/>
    <mergeCell ref="CC138:CC140"/>
    <mergeCell ref="CD138:CD140"/>
    <mergeCell ref="BK135:BK137"/>
    <mergeCell ref="BL135:BL137"/>
    <mergeCell ref="BM135:BM137"/>
    <mergeCell ref="BN135:BN137"/>
    <mergeCell ref="BO135:BO137"/>
    <mergeCell ref="BP135:BP137"/>
    <mergeCell ref="BQ135:BQ137"/>
    <mergeCell ref="BR135:BR137"/>
    <mergeCell ref="BS135:BS137"/>
    <mergeCell ref="CC141:CC143"/>
    <mergeCell ref="CD141:CD143"/>
    <mergeCell ref="BK144:BK146"/>
    <mergeCell ref="BL144:BL146"/>
    <mergeCell ref="BM144:BM146"/>
    <mergeCell ref="BN144:BN146"/>
    <mergeCell ref="BO144:BO146"/>
    <mergeCell ref="BP144:BP146"/>
    <mergeCell ref="BQ144:BQ146"/>
    <mergeCell ref="BR144:BR146"/>
    <mergeCell ref="BS144:BS146"/>
    <mergeCell ref="BT144:BT146"/>
    <mergeCell ref="BU144:BU146"/>
    <mergeCell ref="BV144:BV146"/>
    <mergeCell ref="BW144:BW146"/>
    <mergeCell ref="BX144:BX146"/>
    <mergeCell ref="BY144:BY146"/>
    <mergeCell ref="BZ144:BZ146"/>
    <mergeCell ref="CA144:CA146"/>
    <mergeCell ref="CB144:CB146"/>
    <mergeCell ref="CC144:CC146"/>
    <mergeCell ref="CD144:CD146"/>
    <mergeCell ref="BK141:BK143"/>
    <mergeCell ref="BL141:BL143"/>
    <mergeCell ref="BM141:BM143"/>
    <mergeCell ref="CC147:CC149"/>
    <mergeCell ref="CD147:CD149"/>
    <mergeCell ref="BK150:BK152"/>
    <mergeCell ref="BL150:BL152"/>
    <mergeCell ref="BM150:BM152"/>
    <mergeCell ref="BN150:BN152"/>
    <mergeCell ref="BO150:BO152"/>
    <mergeCell ref="BP150:BP152"/>
    <mergeCell ref="BQ150:BQ152"/>
    <mergeCell ref="BR150:BR152"/>
    <mergeCell ref="BS150:BS152"/>
    <mergeCell ref="BT150:BT152"/>
    <mergeCell ref="BU150:BU152"/>
    <mergeCell ref="BV150:BV152"/>
    <mergeCell ref="BW150:BW152"/>
    <mergeCell ref="BX150:BX152"/>
    <mergeCell ref="BY150:BY152"/>
    <mergeCell ref="BZ150:BZ152"/>
    <mergeCell ref="CA150:CA152"/>
    <mergeCell ref="CB150:CB152"/>
    <mergeCell ref="CC150:CC152"/>
    <mergeCell ref="CD150:CD152"/>
    <mergeCell ref="BK147:BK149"/>
    <mergeCell ref="CB153:CB155"/>
    <mergeCell ref="CC153:CC155"/>
    <mergeCell ref="CD153:CD155"/>
    <mergeCell ref="BK156:BK158"/>
    <mergeCell ref="BL156:BL158"/>
    <mergeCell ref="BM156:BM158"/>
    <mergeCell ref="BN156:BN158"/>
    <mergeCell ref="BO156:BO158"/>
    <mergeCell ref="BP156:BP158"/>
    <mergeCell ref="BQ156:BQ158"/>
    <mergeCell ref="BR156:BR158"/>
    <mergeCell ref="BS156:BS158"/>
    <mergeCell ref="BT156:BT158"/>
    <mergeCell ref="BU156:BU158"/>
    <mergeCell ref="BV156:BV158"/>
    <mergeCell ref="BW156:BW158"/>
    <mergeCell ref="BX156:BX158"/>
    <mergeCell ref="BY156:BY158"/>
    <mergeCell ref="BZ156:BZ158"/>
    <mergeCell ref="CA156:CA158"/>
    <mergeCell ref="CB156:CB158"/>
    <mergeCell ref="CC156:CC158"/>
    <mergeCell ref="CD156:CD158"/>
    <mergeCell ref="BK153:BK155"/>
    <mergeCell ref="BL153:BL155"/>
    <mergeCell ref="BM153:BM155"/>
    <mergeCell ref="BN153:BN155"/>
    <mergeCell ref="BO153:BO155"/>
    <mergeCell ref="BP153:BP155"/>
    <mergeCell ref="BQ153:BQ155"/>
    <mergeCell ref="BR153:BR155"/>
    <mergeCell ref="BS153:BS155"/>
    <mergeCell ref="BL147:BL149"/>
    <mergeCell ref="BM147:BM149"/>
    <mergeCell ref="BN147:BN149"/>
    <mergeCell ref="BO147:BO149"/>
    <mergeCell ref="BP147:BP149"/>
    <mergeCell ref="BQ147:BQ149"/>
    <mergeCell ref="BR147:BR149"/>
    <mergeCell ref="BS147:BS149"/>
    <mergeCell ref="BT147:BT149"/>
    <mergeCell ref="BW147:BW149"/>
    <mergeCell ref="BX147:BX149"/>
    <mergeCell ref="BY147:BY149"/>
    <mergeCell ref="BZ147:BZ149"/>
    <mergeCell ref="BJ7:BJ8"/>
    <mergeCell ref="BJ9:BJ11"/>
    <mergeCell ref="BJ12:BJ14"/>
    <mergeCell ref="BJ15:BJ17"/>
    <mergeCell ref="BJ18:BJ20"/>
    <mergeCell ref="BJ21:BJ23"/>
    <mergeCell ref="BJ24:BJ26"/>
    <mergeCell ref="BJ27:BJ29"/>
    <mergeCell ref="BJ30:BJ32"/>
    <mergeCell ref="BJ33:BJ35"/>
    <mergeCell ref="BJ36:BJ38"/>
    <mergeCell ref="BJ39:BJ41"/>
    <mergeCell ref="BJ42:BJ44"/>
    <mergeCell ref="BJ45:BJ47"/>
    <mergeCell ref="BJ48:BJ50"/>
    <mergeCell ref="BJ51:BJ53"/>
    <mergeCell ref="BJ54:BJ56"/>
    <mergeCell ref="BJ132:BJ134"/>
    <mergeCell ref="BJ135:BJ137"/>
    <mergeCell ref="BJ138:BJ140"/>
    <mergeCell ref="BJ141:BJ143"/>
    <mergeCell ref="BJ144:BJ146"/>
    <mergeCell ref="BJ147:BJ149"/>
    <mergeCell ref="BJ150:BJ152"/>
    <mergeCell ref="BJ153:BJ155"/>
    <mergeCell ref="BJ156:BJ158"/>
    <mergeCell ref="BJ57:BJ59"/>
    <mergeCell ref="BJ60:BJ62"/>
    <mergeCell ref="BJ63:BJ65"/>
    <mergeCell ref="BJ66:BJ68"/>
    <mergeCell ref="BJ69:BJ71"/>
    <mergeCell ref="BJ72:BJ74"/>
    <mergeCell ref="BJ75:BJ77"/>
    <mergeCell ref="BJ78:BJ80"/>
    <mergeCell ref="BJ81:BJ83"/>
    <mergeCell ref="BJ84:BJ86"/>
    <mergeCell ref="BJ87:BJ89"/>
    <mergeCell ref="BJ90:BJ92"/>
    <mergeCell ref="BJ93:BJ95"/>
    <mergeCell ref="BJ96:BJ98"/>
    <mergeCell ref="BJ99:BJ101"/>
    <mergeCell ref="BJ102:BJ104"/>
    <mergeCell ref="BJ105:BJ107"/>
    <mergeCell ref="DJ7:DJ8"/>
    <mergeCell ref="DJ9:DJ11"/>
    <mergeCell ref="DJ12:DJ14"/>
    <mergeCell ref="DJ15:DJ17"/>
    <mergeCell ref="DJ18:DJ20"/>
    <mergeCell ref="DJ21:DJ23"/>
    <mergeCell ref="DJ24:DJ26"/>
    <mergeCell ref="DJ27:DJ29"/>
    <mergeCell ref="DJ30:DJ32"/>
    <mergeCell ref="DJ33:DJ35"/>
    <mergeCell ref="DJ36:DJ38"/>
    <mergeCell ref="DJ39:DJ41"/>
    <mergeCell ref="DJ42:DJ44"/>
    <mergeCell ref="DJ45:DJ47"/>
    <mergeCell ref="DJ48:DJ50"/>
    <mergeCell ref="DJ51:DJ53"/>
    <mergeCell ref="DJ54:DJ56"/>
    <mergeCell ref="DJ114:DJ116"/>
    <mergeCell ref="DJ117:DJ119"/>
    <mergeCell ref="DJ120:DJ122"/>
    <mergeCell ref="DJ123:DJ125"/>
    <mergeCell ref="DJ126:DJ128"/>
    <mergeCell ref="DJ129:DJ131"/>
    <mergeCell ref="DJ132:DJ134"/>
    <mergeCell ref="DJ135:DJ137"/>
    <mergeCell ref="DJ138:DJ140"/>
    <mergeCell ref="DJ141:DJ143"/>
    <mergeCell ref="DJ144:DJ146"/>
    <mergeCell ref="DJ147:DJ149"/>
    <mergeCell ref="DJ150:DJ152"/>
    <mergeCell ref="DJ153:DJ155"/>
    <mergeCell ref="DJ156:DJ158"/>
    <mergeCell ref="DJ57:DJ59"/>
    <mergeCell ref="DJ60:DJ62"/>
    <mergeCell ref="DJ63:DJ65"/>
    <mergeCell ref="DJ66:DJ68"/>
    <mergeCell ref="DJ69:DJ71"/>
    <mergeCell ref="DJ72:DJ74"/>
    <mergeCell ref="DJ75:DJ77"/>
    <mergeCell ref="DJ78:DJ80"/>
    <mergeCell ref="DJ81:DJ83"/>
    <mergeCell ref="DJ84:DJ86"/>
    <mergeCell ref="DJ87:DJ89"/>
    <mergeCell ref="DJ90:DJ92"/>
    <mergeCell ref="DJ93:DJ95"/>
    <mergeCell ref="DJ96:DJ98"/>
    <mergeCell ref="DJ99:DJ101"/>
    <mergeCell ref="DJ102:DJ104"/>
    <mergeCell ref="DJ105:DJ107"/>
  </mergeCells>
  <dataValidations xWindow="177" yWindow="480" count="2">
    <dataValidation type="custom" allowBlank="1" showInputMessage="1" showErrorMessage="1" sqref="L9:L248" xr:uid="{00000000-0002-0000-0100-000000000000}">
      <formula1>OR(ISNUMBER(L9),IF(OR(L9="N",L9="n"),TRUE,FALSE))</formula1>
    </dataValidation>
    <dataValidation type="textLength" operator="lessThan" allowBlank="1" showInputMessage="1" showErrorMessage="1" sqref="K9:K14 K21:K23" xr:uid="{00000000-0002-0000-0100-000001000000}">
      <formula1>256</formula1>
    </dataValidation>
  </dataValidations>
  <pageMargins left="0.25" right="0.25" top="0.75" bottom="0.75" header="0.3" footer="0.3"/>
  <pageSetup scale="37" fitToHeight="0" orientation="landscape" r:id="rId2"/>
  <ignoredErrors>
    <ignoredError sqref="AL10:AL11 I249" unlockedFormula="1"/>
  </ignoredErrors>
  <legacyDrawing r:id="rId3"/>
  <extLst>
    <ext xmlns:x14="http://schemas.microsoft.com/office/spreadsheetml/2009/9/main" uri="{CCE6A557-97BC-4b89-ADB6-D9C93CAAB3DF}">
      <x14:dataValidations xmlns:xm="http://schemas.microsoft.com/office/excel/2006/main" xWindow="177" yWindow="480" count="8">
        <x14:dataValidation type="list" allowBlank="1" showInputMessage="1" showErrorMessage="1" xr:uid="{00000000-0002-0000-0100-000002000000}">
          <x14:formula1>
            <xm:f>vstupy!$C$17:$F$17</xm:f>
          </x14:formula1>
          <xm:sqref>Y9:Y248</xm:sqref>
        </x14:dataValidation>
        <x14:dataValidation type="list" allowBlank="1" showInputMessage="1" showErrorMessage="1" xr:uid="{00000000-0002-0000-0100-000003000000}">
          <x14:formula1>
            <xm:f>vstupy!$B$34:$B$36</xm:f>
          </x14:formula1>
          <xm:sqref>AA9:AA248</xm:sqref>
        </x14:dataValidation>
        <x14:dataValidation type="list" allowBlank="1" showInputMessage="1" showErrorMessage="1" xr:uid="{00000000-0002-0000-0100-000004000000}">
          <x14:formula1>
            <xm:f>vstupy!#REF!</xm:f>
          </x14:formula1>
          <xm:sqref>X249:AB249</xm:sqref>
        </x14:dataValidation>
        <x14:dataValidation type="list" allowBlank="1" showInputMessage="1" showErrorMessage="1" xr:uid="{00000000-0002-0000-0100-000005000000}">
          <x14:formula1>
            <xm:f>vstupy!$B$3:$B$15</xm:f>
          </x14:formula1>
          <xm:sqref>AD9:AD248 Q39:Q248 U9:U248</xm:sqref>
        </x14:dataValidation>
        <x14:dataValidation type="list" allowBlank="1" showInputMessage="1" showErrorMessage="1" xr:uid="{00000000-0002-0000-0100-000006000000}">
          <x14:formula1>
            <xm:f>vstupy!$B$18:$B$31</xm:f>
          </x14:formula1>
          <xm:sqref>X9:X248</xm:sqref>
        </x14:dataValidation>
        <x14:dataValidation type="list" allowBlank="1" showInputMessage="1" showErrorMessage="1" xr:uid="{00000000-0002-0000-0100-000007000000}">
          <x14:formula1>
            <xm:f>vstupy!$B$51:$B$54</xm:f>
          </x14:formula1>
          <xm:sqref>N9:N248</xm:sqref>
        </x14:dataValidation>
        <x14:dataValidation type="list" allowBlank="1" showInputMessage="1" showErrorMessage="1" xr:uid="{00000000-0002-0000-0100-000008000000}">
          <x14:formula1>
            <xm:f>vstupy!$B$4:$B$15</xm:f>
          </x14:formula1>
          <xm:sqref>Q9:Q38</xm:sqref>
        </x14:dataValidation>
        <x14:dataValidation type="list" allowBlank="1" showInputMessage="1" showErrorMessage="1" xr:uid="{00000000-0002-0000-0100-000009000000}">
          <x14:formula1>
            <xm:f>vstupy!$B$40:$B$49</xm:f>
          </x14:formula1>
          <xm:sqref>F9:F248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árok3"/>
  <dimension ref="A1:O119"/>
  <sheetViews>
    <sheetView showGridLines="0" topLeftCell="A3" zoomScale="85" zoomScaleNormal="85" workbookViewId="0">
      <selection activeCell="C32" sqref="C32"/>
    </sheetView>
  </sheetViews>
  <sheetFormatPr defaultColWidth="9.21875" defaultRowHeight="13.2" x14ac:dyDescent="0.25"/>
  <cols>
    <col min="1" max="1" width="8.5546875" style="70" customWidth="1"/>
    <col min="2" max="2" width="43.21875" style="70" customWidth="1"/>
    <col min="3" max="4" width="17.77734375" style="70" customWidth="1"/>
    <col min="5" max="5" width="57.5546875" style="70" customWidth="1"/>
    <col min="6" max="6" width="9.5546875" style="90" customWidth="1"/>
    <col min="7" max="7" width="13.21875" style="70" customWidth="1"/>
    <col min="8" max="8" width="10.21875" style="70" customWidth="1"/>
    <col min="9" max="9" width="11.21875" style="70" customWidth="1"/>
    <col min="10" max="10" width="12.5546875" style="70" customWidth="1"/>
    <col min="11" max="12" width="18" style="70" customWidth="1"/>
    <col min="13" max="13" width="13.21875" style="70" customWidth="1"/>
    <col min="14" max="14" width="9.77734375" style="70" customWidth="1"/>
    <col min="15" max="15" width="15.77734375" style="70" customWidth="1"/>
    <col min="16" max="16384" width="9.21875" style="70"/>
  </cols>
  <sheetData>
    <row r="1" spans="1:13" ht="15.6" x14ac:dyDescent="0.25">
      <c r="A1" s="533" t="s">
        <v>84</v>
      </c>
      <c r="B1" s="533"/>
      <c r="C1" s="533"/>
      <c r="D1" s="533"/>
      <c r="E1" s="533"/>
      <c r="F1" s="533"/>
      <c r="G1" s="533"/>
      <c r="H1" s="533"/>
      <c r="I1" s="533"/>
      <c r="J1" s="533"/>
      <c r="K1" s="533"/>
    </row>
    <row r="2" spans="1:13" ht="15.6" x14ac:dyDescent="0.25">
      <c r="A2" s="72"/>
      <c r="B2" s="72"/>
      <c r="C2" s="72"/>
      <c r="D2" s="72"/>
      <c r="E2" s="72"/>
      <c r="F2" s="89"/>
      <c r="G2" s="72"/>
      <c r="H2" s="72"/>
      <c r="I2" s="72"/>
      <c r="J2" s="72"/>
      <c r="K2" s="72"/>
      <c r="L2" s="72"/>
      <c r="M2" s="72"/>
    </row>
    <row r="3" spans="1:13" ht="51" customHeight="1" x14ac:dyDescent="0.3">
      <c r="A3" s="533" t="s">
        <v>193</v>
      </c>
      <c r="B3" s="533"/>
      <c r="C3" s="533"/>
      <c r="D3" s="533"/>
      <c r="E3" s="71"/>
    </row>
    <row r="4" spans="1:13" ht="13.5" customHeight="1" thickBot="1" x14ac:dyDescent="0.3"/>
    <row r="5" spans="1:13" ht="33.75" customHeight="1" thickBot="1" x14ac:dyDescent="0.3">
      <c r="B5" s="220" t="s">
        <v>59</v>
      </c>
      <c r="C5" s="221" t="s">
        <v>88</v>
      </c>
      <c r="D5" s="222" t="s">
        <v>89</v>
      </c>
      <c r="F5" s="70"/>
    </row>
    <row r="6" spans="1:13" ht="40.5" customHeight="1" x14ac:dyDescent="0.25">
      <c r="B6" s="217" t="s">
        <v>123</v>
      </c>
      <c r="C6" s="218">
        <f>'Krok 1- Kalkulačka '!AQ249</f>
        <v>0</v>
      </c>
      <c r="D6" s="219">
        <f>'Krok 1- Kalkulačka '!BA249</f>
        <v>0</v>
      </c>
      <c r="F6" s="70"/>
    </row>
    <row r="7" spans="1:13" ht="15" customHeight="1" x14ac:dyDescent="0.25">
      <c r="B7" s="146" t="s">
        <v>124</v>
      </c>
      <c r="C7" s="213">
        <f>'Krok 1- Kalkulačka '!AS249</f>
        <v>0</v>
      </c>
      <c r="D7" s="214">
        <f>'Krok 1- Kalkulačka '!BC249</f>
        <v>0</v>
      </c>
      <c r="F7" s="70"/>
    </row>
    <row r="8" spans="1:13" ht="15" customHeight="1" x14ac:dyDescent="0.25">
      <c r="B8" s="146" t="s">
        <v>230</v>
      </c>
      <c r="C8" s="213">
        <f>'Krok 1- Kalkulačka '!AU249</f>
        <v>0</v>
      </c>
      <c r="D8" s="214">
        <f>'Krok 1- Kalkulačka '!BE249</f>
        <v>0</v>
      </c>
      <c r="F8" s="70"/>
    </row>
    <row r="9" spans="1:13" ht="15" customHeight="1" x14ac:dyDescent="0.25">
      <c r="B9" s="146" t="s">
        <v>241</v>
      </c>
      <c r="C9" s="213">
        <f>'Krok 1- Kalkulačka '!AW249</f>
        <v>41730</v>
      </c>
      <c r="D9" s="214">
        <f>'Krok 1- Kalkulačka '!BG249</f>
        <v>19920000</v>
      </c>
      <c r="F9" s="70"/>
    </row>
    <row r="10" spans="1:13" ht="15" customHeight="1" thickBot="1" x14ac:dyDescent="0.3">
      <c r="B10" s="223" t="s">
        <v>260</v>
      </c>
      <c r="C10" s="224">
        <f>'Krok 1- Kalkulačka '!AY249</f>
        <v>18457582.237</v>
      </c>
      <c r="D10" s="225">
        <f>'Krok 1- Kalkulačka '!BI249</f>
        <v>0</v>
      </c>
      <c r="F10" s="70"/>
    </row>
    <row r="11" spans="1:13" ht="15" customHeight="1" thickBot="1" x14ac:dyDescent="0.3">
      <c r="B11" s="216" t="s">
        <v>283</v>
      </c>
      <c r="C11" s="226">
        <f>SUM(C6:C10)</f>
        <v>18499312.237</v>
      </c>
      <c r="D11" s="227">
        <f>SUM(D6:D10)</f>
        <v>19920000</v>
      </c>
      <c r="F11" s="70"/>
    </row>
    <row r="12" spans="1:13" ht="15" customHeight="1" thickBot="1" x14ac:dyDescent="0.3">
      <c r="B12" s="197"/>
      <c r="C12" s="197"/>
      <c r="D12" s="197"/>
      <c r="F12" s="70"/>
    </row>
    <row r="13" spans="1:13" ht="30" customHeight="1" thickBot="1" x14ac:dyDescent="0.3">
      <c r="B13" s="216" t="s">
        <v>194</v>
      </c>
      <c r="C13" s="226" t="s">
        <v>88</v>
      </c>
      <c r="D13" s="227" t="s">
        <v>89</v>
      </c>
      <c r="F13" s="70"/>
    </row>
    <row r="14" spans="1:13" ht="49.5" customHeight="1" thickBot="1" x14ac:dyDescent="0.3">
      <c r="B14" s="228" t="s">
        <v>261</v>
      </c>
      <c r="C14" s="229">
        <f>'Krok 1- Kalkulačka '!CW249+'Krok 1- Kalkulačka '!CX249</f>
        <v>0</v>
      </c>
      <c r="D14" s="230">
        <f>'Krok 1- Kalkulačka '!DI249+'Krok 1- Kalkulačka '!DJ249</f>
        <v>0</v>
      </c>
      <c r="F14" s="70"/>
    </row>
    <row r="15" spans="1:13" ht="13.5" customHeight="1" thickBot="1" x14ac:dyDescent="0.3">
      <c r="B15" s="216" t="s">
        <v>262</v>
      </c>
      <c r="C15" s="226">
        <f>'Krok 1- Kalkulačka '!DW249</f>
        <v>0</v>
      </c>
      <c r="D15" s="227">
        <f>'Krok 1- Kalkulačka '!EC249</f>
        <v>0</v>
      </c>
      <c r="F15" s="70"/>
    </row>
    <row r="16" spans="1:13" ht="13.5" customHeight="1" x14ac:dyDescent="0.25">
      <c r="C16" s="147"/>
      <c r="D16" s="147"/>
      <c r="F16" s="70"/>
    </row>
    <row r="17" spans="1:15" ht="13.5" customHeight="1" thickBot="1" x14ac:dyDescent="0.3">
      <c r="C17" s="147"/>
      <c r="D17" s="147"/>
      <c r="F17" s="70"/>
    </row>
    <row r="18" spans="1:15" ht="16.5" customHeight="1" x14ac:dyDescent="0.25">
      <c r="B18" s="148" t="s">
        <v>86</v>
      </c>
      <c r="C18" s="212" t="s">
        <v>50</v>
      </c>
      <c r="D18" s="215" t="s">
        <v>49</v>
      </c>
      <c r="F18" s="70"/>
    </row>
    <row r="19" spans="1:15" ht="17.25" customHeight="1" thickBot="1" x14ac:dyDescent="0.3">
      <c r="B19" s="286" t="s">
        <v>282</v>
      </c>
      <c r="C19" s="210">
        <f>C7+C9+C10-C14+'Krok 1- Kalkulačka '!CX249</f>
        <v>18499312.237</v>
      </c>
      <c r="D19" s="211">
        <f>D7+D9+D10-D14+'Krok 1- Kalkulačka '!DJ249</f>
        <v>19920000</v>
      </c>
      <c r="F19" s="70"/>
    </row>
    <row r="20" spans="1:15" ht="13.8" x14ac:dyDescent="0.25">
      <c r="A20" s="79"/>
      <c r="C20" s="202"/>
      <c r="D20" s="202"/>
      <c r="E20" s="202"/>
      <c r="F20" s="202"/>
      <c r="J20" s="202"/>
      <c r="L20" s="202"/>
      <c r="M20" s="202"/>
      <c r="N20" s="202"/>
      <c r="O20" s="202"/>
    </row>
    <row r="21" spans="1:15" x14ac:dyDescent="0.25">
      <c r="J21" s="202"/>
      <c r="L21" s="202"/>
      <c r="M21" s="202"/>
    </row>
    <row r="22" spans="1:15" ht="15.75" customHeight="1" x14ac:dyDescent="0.25">
      <c r="A22" s="538" t="s">
        <v>75</v>
      </c>
      <c r="B22" s="538"/>
      <c r="C22" s="538"/>
      <c r="D22" s="538"/>
      <c r="E22" s="538"/>
      <c r="F22" s="253"/>
      <c r="G22" s="253"/>
      <c r="H22" s="253"/>
      <c r="I22" s="253"/>
      <c r="J22" s="202"/>
      <c r="L22" s="202"/>
      <c r="M22" s="202"/>
    </row>
    <row r="23" spans="1:15" ht="13.2" customHeight="1" x14ac:dyDescent="0.25">
      <c r="A23" s="534" t="s">
        <v>71</v>
      </c>
      <c r="B23" s="534" t="str">
        <f>'Krok 1- Kalkulačka '!C7</f>
        <v>Zrozumiteľný a stručný opis regulácie 
(dôvod zvýšenia/zníženia nákladov na PP a dôvod ponechania nákladov na PP, ktoré su goldplatingom)</v>
      </c>
      <c r="C23" s="535" t="s">
        <v>136</v>
      </c>
      <c r="D23" s="535" t="s">
        <v>288</v>
      </c>
      <c r="E23" s="534" t="s">
        <v>221</v>
      </c>
      <c r="F23" s="534" t="s">
        <v>114</v>
      </c>
      <c r="G23" s="534" t="s">
        <v>76</v>
      </c>
      <c r="H23" s="534" t="s">
        <v>289</v>
      </c>
      <c r="I23" s="534" t="s">
        <v>79</v>
      </c>
      <c r="J23" s="534" t="s">
        <v>80</v>
      </c>
      <c r="K23" s="534" t="s">
        <v>219</v>
      </c>
      <c r="L23" s="539" t="s">
        <v>192</v>
      </c>
      <c r="M23" s="539" t="s">
        <v>191</v>
      </c>
      <c r="O23" s="202"/>
    </row>
    <row r="24" spans="1:15" x14ac:dyDescent="0.25">
      <c r="A24" s="534"/>
      <c r="B24" s="534"/>
      <c r="C24" s="536"/>
      <c r="D24" s="536"/>
      <c r="E24" s="534"/>
      <c r="F24" s="534"/>
      <c r="G24" s="534"/>
      <c r="H24" s="534"/>
      <c r="I24" s="534"/>
      <c r="J24" s="534"/>
      <c r="K24" s="534"/>
      <c r="L24" s="539"/>
      <c r="M24" s="539"/>
    </row>
    <row r="25" spans="1:15" x14ac:dyDescent="0.25">
      <c r="A25" s="534"/>
      <c r="B25" s="534"/>
      <c r="C25" s="536"/>
      <c r="D25" s="536"/>
      <c r="E25" s="534"/>
      <c r="F25" s="534"/>
      <c r="G25" s="534"/>
      <c r="H25" s="534"/>
      <c r="I25" s="534"/>
      <c r="J25" s="534"/>
      <c r="K25" s="534"/>
      <c r="L25" s="539"/>
      <c r="M25" s="539"/>
      <c r="O25" s="202"/>
    </row>
    <row r="26" spans="1:15" x14ac:dyDescent="0.25">
      <c r="A26" s="534"/>
      <c r="B26" s="534"/>
      <c r="C26" s="536"/>
      <c r="D26" s="536"/>
      <c r="E26" s="534"/>
      <c r="F26" s="534"/>
      <c r="G26" s="534"/>
      <c r="H26" s="534"/>
      <c r="I26" s="534"/>
      <c r="J26" s="534"/>
      <c r="K26" s="534"/>
      <c r="L26" s="539"/>
      <c r="M26" s="539"/>
    </row>
    <row r="27" spans="1:15" x14ac:dyDescent="0.25">
      <c r="A27" s="534"/>
      <c r="B27" s="534"/>
      <c r="C27" s="536"/>
      <c r="D27" s="536"/>
      <c r="E27" s="534"/>
      <c r="F27" s="534"/>
      <c r="G27" s="534"/>
      <c r="H27" s="534"/>
      <c r="I27" s="534"/>
      <c r="J27" s="534"/>
      <c r="K27" s="534"/>
      <c r="L27" s="539"/>
      <c r="M27" s="539"/>
    </row>
    <row r="28" spans="1:15" x14ac:dyDescent="0.25">
      <c r="A28" s="534"/>
      <c r="B28" s="534"/>
      <c r="C28" s="537"/>
      <c r="D28" s="537"/>
      <c r="E28" s="534"/>
      <c r="F28" s="534"/>
      <c r="G28" s="534"/>
      <c r="H28" s="534"/>
      <c r="I28" s="534"/>
      <c r="J28" s="534"/>
      <c r="K28" s="534"/>
      <c r="L28" s="539"/>
      <c r="M28" s="539"/>
      <c r="O28" s="202"/>
    </row>
    <row r="29" spans="1:15" ht="16.5" customHeight="1" x14ac:dyDescent="0.25">
      <c r="A29" s="156">
        <f>'Krok 1- Kalkulačka '!B9</f>
        <v>1</v>
      </c>
      <c r="B29" s="156" t="str">
        <f>'Krok 1- Kalkulačka '!C9</f>
        <v>oznamovacia povinnosť pri poruche</v>
      </c>
      <c r="C29" s="156" t="str">
        <f>'Krok 1- Kalkulačka '!D9</f>
        <v>č.../2025</v>
      </c>
      <c r="D29" s="156" t="str">
        <f>'Krok 1- Kalkulačka '!E9</f>
        <v>§ 11 ods. 4</v>
      </c>
      <c r="E29" s="156" t="str">
        <f>'Krok 1- Kalkulačka '!F9</f>
        <v>1.SK</v>
      </c>
      <c r="F29" s="159">
        <f>IF('Krok 1- Kalkulačka '!G9&gt;0,'Krok 1- Kalkulačka '!G9,"-")</f>
        <v>46023</v>
      </c>
      <c r="G29" s="156" t="str">
        <f>'Krok 1- Kalkulačka '!K9</f>
        <v>predávajúci</v>
      </c>
      <c r="H29" s="157">
        <f>'Krok 1- Kalkulačka '!L9</f>
        <v>128381</v>
      </c>
      <c r="I29" s="252">
        <f>'Krok 1- Kalkulačka '!DL9</f>
        <v>38.918999999999997</v>
      </c>
      <c r="J29" s="158">
        <f>'Krok 1- Kalkulačka '!DM9</f>
        <v>4996460.1389999995</v>
      </c>
      <c r="K29" s="156" t="str">
        <f>'Krok 1- Kalkulačka '!N9</f>
        <v>In (zvyšuje náklady)</v>
      </c>
      <c r="L29" s="205">
        <f>'Krok 1- Kalkulačka '!DP9</f>
        <v>4996460.1389999995</v>
      </c>
      <c r="M29" s="158">
        <f>'Krok 1- Kalkulačka '!ED9</f>
        <v>0</v>
      </c>
    </row>
    <row r="30" spans="1:15" x14ac:dyDescent="0.25">
      <c r="A30" s="156">
        <f>'Krok 1- Kalkulačka '!B12</f>
        <v>2</v>
      </c>
      <c r="B30" s="156" t="str">
        <f>'Krok 1- Kalkulačka '!C12</f>
        <v>Možnosť otvorenia štandardného účtu pre mikropodniky a malé podniky</v>
      </c>
      <c r="C30" s="156" t="str">
        <f>'Krok 1- Kalkulačka '!D12</f>
        <v>č.../2025</v>
      </c>
      <c r="D30" s="156" t="str">
        <f>'Krok 1- Kalkulačka '!E12</f>
        <v>§ 27h ods.2</v>
      </c>
      <c r="E30" s="156" t="str">
        <f>'Krok 1- Kalkulačka '!F12</f>
        <v>1.SK</v>
      </c>
      <c r="F30" s="159">
        <f>IF('Krok 1- Kalkulačka '!G12&gt;0,'Krok 1- Kalkulačka '!G12,"-")</f>
        <v>46023</v>
      </c>
      <c r="G30" s="156" t="str">
        <f>'Krok 1- Kalkulačka '!K12</f>
        <v>mikropodniky a malé podniky</v>
      </c>
      <c r="H30" s="157">
        <f>'Krok 1- Kalkulačka '!L12</f>
        <v>332000</v>
      </c>
      <c r="I30" s="158">
        <f>'Krok 1- Kalkulačka '!DL12</f>
        <v>60</v>
      </c>
      <c r="J30" s="158">
        <f>'Krok 1- Kalkulačka '!DM12</f>
        <v>19920000</v>
      </c>
      <c r="K30" s="156" t="str">
        <f>'Krok 1- Kalkulačka '!N12</f>
        <v>Out (znižuje náklady)</v>
      </c>
      <c r="L30" s="205">
        <f>'Krok 1- Kalkulačka '!DP12</f>
        <v>19920000</v>
      </c>
      <c r="M30" s="158">
        <f>'Krok 1- Kalkulačka '!ED12</f>
        <v>0</v>
      </c>
    </row>
    <row r="31" spans="1:15" ht="39.6" x14ac:dyDescent="0.25">
      <c r="A31" s="156">
        <f>'Krok 1- Kalkulačka '!B15</f>
        <v>3</v>
      </c>
      <c r="B31" s="156" t="str">
        <f>'Krok 1- Kalkulačka '!C15</f>
        <v>Možnosť otvorenia štandardného účtu pre mikropodniky zo strany banky a pobočky zahraničných bánk</v>
      </c>
      <c r="C31" s="156" t="str">
        <f>'Krok 1- Kalkulačka '!D15</f>
        <v>č.../2025</v>
      </c>
      <c r="D31" s="156" t="str">
        <f>'Krok 1- Kalkulačka '!E15</f>
        <v>§ 27h ods.2</v>
      </c>
      <c r="E31" s="156" t="str">
        <f>'Krok 1- Kalkulačka '!F15</f>
        <v>1.SK</v>
      </c>
      <c r="F31" s="159">
        <f>IF('Krok 1- Kalkulačka '!G15&gt;0,'Krok 1- Kalkulačka '!G15,"-")</f>
        <v>46023</v>
      </c>
      <c r="G31" s="156" t="str">
        <f>'Krok 1- Kalkulačka '!K15</f>
        <v>banky a pobočky zahraničných bánk</v>
      </c>
      <c r="H31" s="157">
        <f>'Krok 1- Kalkulačka '!L15</f>
        <v>8</v>
      </c>
      <c r="I31" s="158">
        <f>'Krok 1- Kalkulačka '!DL15</f>
        <v>103.78387499999999</v>
      </c>
      <c r="J31" s="158">
        <f>'Krok 1- Kalkulačka '!DM15</f>
        <v>830.27099999999996</v>
      </c>
      <c r="K31" s="156" t="str">
        <f>'Krok 1- Kalkulačka '!N15</f>
        <v>In (zvyšuje náklady)</v>
      </c>
      <c r="L31" s="205">
        <f>'Krok 1- Kalkulačka '!DP15</f>
        <v>830.27099999999996</v>
      </c>
      <c r="M31" s="158">
        <f>'Krok 1- Kalkulačka '!ED15</f>
        <v>0</v>
      </c>
    </row>
    <row r="32" spans="1:15" x14ac:dyDescent="0.25">
      <c r="A32" s="156">
        <f>'Krok 1- Kalkulačka '!B18</f>
        <v>4</v>
      </c>
      <c r="B32" s="156" t="str">
        <f>'Krok 1- Kalkulačka '!C18</f>
        <v>Prispôsobenie informačných systémov bánk a pobočiek zahraničných bánk</v>
      </c>
      <c r="C32" s="156" t="str">
        <f>'Krok 1- Kalkulačka '!D18</f>
        <v>č.../2025</v>
      </c>
      <c r="D32" s="156" t="str">
        <f>'Krok 1- Kalkulačka '!E18</f>
        <v>§ 27h</v>
      </c>
      <c r="E32" s="156" t="str">
        <f>'Krok 1- Kalkulačka '!F18</f>
        <v>1.SK</v>
      </c>
      <c r="F32" s="159">
        <f>IF('Krok 1- Kalkulačka '!G18&gt;0,'Krok 1- Kalkulačka '!G18,"-")</f>
        <v>46023</v>
      </c>
      <c r="G32" s="156" t="str">
        <f>'Krok 1- Kalkulačka '!K18</f>
        <v>banky a pobočky zahraničných bánk</v>
      </c>
      <c r="H32" s="157">
        <f>'Krok 1- Kalkulačka '!L18</f>
        <v>11</v>
      </c>
      <c r="I32" s="158">
        <f>'Krok 1- Kalkulačka '!DL18</f>
        <v>3750</v>
      </c>
      <c r="J32" s="158">
        <f>'Krok 1- Kalkulačka '!DM18</f>
        <v>41250</v>
      </c>
      <c r="K32" s="156" t="str">
        <f>'Krok 1- Kalkulačka '!N18</f>
        <v>In (zvyšuje náklady)</v>
      </c>
      <c r="L32" s="205">
        <f>'Krok 1- Kalkulačka '!DP18</f>
        <v>41250</v>
      </c>
      <c r="M32" s="158">
        <f>'Krok 1- Kalkulačka '!ED18</f>
        <v>0</v>
      </c>
    </row>
    <row r="33" spans="1:15" x14ac:dyDescent="0.25">
      <c r="A33" s="156">
        <f>'Krok 1- Kalkulačka '!B21</f>
        <v>5</v>
      </c>
      <c r="B33" s="156" t="str">
        <f>'Krok 1- Kalkulačka '!C21</f>
        <v>Možnosť otvorenia štandardného účtu pre mikropodniky a malé podniky z hľadiska administratívy</v>
      </c>
      <c r="C33" s="156" t="str">
        <f>'Krok 1- Kalkulačka '!D21</f>
        <v>č.../2025</v>
      </c>
      <c r="D33" s="156" t="str">
        <f>'Krok 1- Kalkulačka '!E21</f>
        <v>§ 27h ods. 3</v>
      </c>
      <c r="E33" s="156" t="str">
        <f>'Krok 1- Kalkulačka '!F21</f>
        <v>1.SK</v>
      </c>
      <c r="F33" s="159">
        <f>IF('Krok 1- Kalkulačka '!G21&gt;0,'Krok 1- Kalkulačka '!G21,"-")</f>
        <v>46023</v>
      </c>
      <c r="G33" s="156" t="str">
        <f>'Krok 1- Kalkulačka '!K21</f>
        <v>mikropodniky a malé podniky</v>
      </c>
      <c r="H33" s="157">
        <f>'Krok 1- Kalkulačka '!L21</f>
        <v>332000</v>
      </c>
      <c r="I33" s="158">
        <f>'Krok 1- Kalkulačka '!DL21</f>
        <v>40.540624999999999</v>
      </c>
      <c r="J33" s="158">
        <f>'Krok 1- Kalkulačka '!DM21</f>
        <v>13459487.5</v>
      </c>
      <c r="K33" s="156" t="str">
        <f>'Krok 1- Kalkulačka '!N21</f>
        <v>In (zvyšuje náklady)</v>
      </c>
      <c r="L33" s="205">
        <f>'Krok 1- Kalkulačka '!DP21</f>
        <v>13459487.5</v>
      </c>
      <c r="M33" s="158">
        <f>'Krok 1- Kalkulačka '!ED21</f>
        <v>0</v>
      </c>
    </row>
    <row r="34" spans="1:15" x14ac:dyDescent="0.25">
      <c r="A34" s="156">
        <f>'Krok 1- Kalkulačka '!B24</f>
        <v>6</v>
      </c>
      <c r="B34" s="156" t="str">
        <f>'Krok 1- Kalkulačka '!C24</f>
        <v>Informačná povinnosť voči MFSR</v>
      </c>
      <c r="C34" s="156" t="str">
        <f>'Krok 1- Kalkulačka '!D24</f>
        <v>č.../2025</v>
      </c>
      <c r="D34" s="156" t="str">
        <f>'Krok 1- Kalkulačka '!E24</f>
        <v>§ 27h ods. 15</v>
      </c>
      <c r="E34" s="156" t="str">
        <f>'Krok 1- Kalkulačka '!F24</f>
        <v>1.SK</v>
      </c>
      <c r="F34" s="159">
        <f>IF('Krok 1- Kalkulačka '!G24&gt;0,'Krok 1- Kalkulačka '!G24,"-")</f>
        <v>46023</v>
      </c>
      <c r="G34" s="156" t="str">
        <f>'Krok 1- Kalkulačka '!K24</f>
        <v>banky a pobočky zahraničných bánk</v>
      </c>
      <c r="H34" s="157">
        <f>'Krok 1- Kalkulačka '!L24</f>
        <v>11</v>
      </c>
      <c r="I34" s="158">
        <f>'Krok 1- Kalkulačka '!DL24</f>
        <v>116.75699999999999</v>
      </c>
      <c r="J34" s="158">
        <f>'Krok 1- Kalkulačka '!DM24</f>
        <v>1284.327</v>
      </c>
      <c r="K34" s="156" t="str">
        <f>'Krok 1- Kalkulačka '!N24</f>
        <v>In (zvyšuje náklady)</v>
      </c>
      <c r="L34" s="205">
        <f>'Krok 1- Kalkulačka '!DP24</f>
        <v>1284.327</v>
      </c>
      <c r="M34" s="158">
        <f>'Krok 1- Kalkulačka '!ED24</f>
        <v>0</v>
      </c>
    </row>
    <row r="35" spans="1:15" x14ac:dyDescent="0.25">
      <c r="A35" s="156">
        <f>'Krok 1- Kalkulačka '!B27</f>
        <v>7</v>
      </c>
      <c r="B35" s="156">
        <f>'Krok 1- Kalkulačka '!C27</f>
        <v>0</v>
      </c>
      <c r="C35" s="156">
        <f>'Krok 1- Kalkulačka '!D27</f>
        <v>0</v>
      </c>
      <c r="D35" s="156">
        <f>'Krok 1- Kalkulačka '!E27</f>
        <v>0</v>
      </c>
      <c r="E35" s="156" t="str">
        <f>'Krok 1- Kalkulačka '!F27</f>
        <v>vyberte</v>
      </c>
      <c r="F35" s="159" t="str">
        <f>IF('Krok 1- Kalkulačka '!G27&gt;0,'Krok 1- Kalkulačka '!G27,"-")</f>
        <v>-</v>
      </c>
      <c r="G35" s="156">
        <f>'Krok 1- Kalkulačka '!K27</f>
        <v>0</v>
      </c>
      <c r="H35" s="157">
        <f>'Krok 1- Kalkulačka '!L27</f>
        <v>0</v>
      </c>
      <c r="I35" s="156">
        <f>'Krok 1- Kalkulačka '!DL27</f>
        <v>0</v>
      </c>
      <c r="J35" s="156">
        <f>'Krok 1- Kalkulačka '!DM27</f>
        <v>0</v>
      </c>
      <c r="K35" s="156" t="str">
        <f>'Krok 1- Kalkulačka '!N27</f>
        <v>vyberte</v>
      </c>
      <c r="L35" s="156">
        <f>'Krok 1- Kalkulačka '!DP27</f>
        <v>0</v>
      </c>
      <c r="M35" s="158">
        <f>'Krok 1- Kalkulačka '!ED27</f>
        <v>0</v>
      </c>
    </row>
    <row r="36" spans="1:15" ht="26.4" x14ac:dyDescent="0.25">
      <c r="A36" s="156">
        <f>'Krok 1- Kalkulačka '!B30</f>
        <v>8</v>
      </c>
      <c r="B36" s="156">
        <f>'Krok 1- Kalkulačka '!C30</f>
        <v>0</v>
      </c>
      <c r="C36" s="156">
        <f>'Krok 1- Kalkulačka '!D30</f>
        <v>0</v>
      </c>
      <c r="D36" s="156">
        <f>'Krok 1- Kalkulačka '!E30</f>
        <v>0</v>
      </c>
      <c r="E36" s="156" t="str">
        <f>'Krok 1- Kalkulačka '!F30</f>
        <v>vyberte</v>
      </c>
      <c r="F36" s="159" t="str">
        <f>IF('Krok 1- Kalkulačka '!G30&gt;0,'Krok 1- Kalkulačka '!G30,"-")</f>
        <v>-</v>
      </c>
      <c r="G36" s="156">
        <f>'Krok 1- Kalkulačka '!K30</f>
        <v>0</v>
      </c>
      <c r="H36" s="157">
        <f>'Krok 1- Kalkulačka '!L30</f>
        <v>0</v>
      </c>
      <c r="I36" s="158">
        <f>'Krok 1- Kalkulačka '!DL30</f>
        <v>0</v>
      </c>
      <c r="J36" s="158">
        <f>'Krok 1- Kalkulačka '!DM30</f>
        <v>0</v>
      </c>
      <c r="K36" s="156" t="str">
        <f>'Krok 1- Kalkulačka '!N30</f>
        <v>vyberte</v>
      </c>
      <c r="L36" s="205">
        <f>'Krok 1- Kalkulačka '!DP30</f>
        <v>0</v>
      </c>
      <c r="M36" s="158">
        <f>'Krok 1- Kalkulačka '!ED30</f>
        <v>0</v>
      </c>
    </row>
    <row r="37" spans="1:15" ht="13.95" customHeight="1" x14ac:dyDescent="0.25">
      <c r="A37" s="156">
        <f>'Krok 1- Kalkulačka '!B33</f>
        <v>9</v>
      </c>
      <c r="B37" s="156">
        <f>'Krok 1- Kalkulačka '!C33</f>
        <v>0</v>
      </c>
      <c r="C37" s="156">
        <f>'Krok 1- Kalkulačka '!D33</f>
        <v>0</v>
      </c>
      <c r="D37" s="156">
        <f>'Krok 1- Kalkulačka '!E33</f>
        <v>0</v>
      </c>
      <c r="E37" s="156" t="str">
        <f>'Krok 1- Kalkulačka '!F33</f>
        <v>vyberte</v>
      </c>
      <c r="F37" s="159" t="str">
        <f>IF('Krok 1- Kalkulačka '!G33&gt;0,'Krok 1- Kalkulačka '!G33,"-")</f>
        <v>-</v>
      </c>
      <c r="G37" s="156">
        <f>'Krok 1- Kalkulačka '!K33</f>
        <v>0</v>
      </c>
      <c r="H37" s="157">
        <f>'Krok 1- Kalkulačka '!L33</f>
        <v>0</v>
      </c>
      <c r="I37" s="158">
        <f>'Krok 1- Kalkulačka '!DL33</f>
        <v>0</v>
      </c>
      <c r="J37" s="158">
        <f>'Krok 1- Kalkulačka '!DM33</f>
        <v>0</v>
      </c>
      <c r="K37" s="156" t="str">
        <f>'Krok 1- Kalkulačka '!N33</f>
        <v>vyberte</v>
      </c>
      <c r="L37" s="205">
        <f>'Krok 1- Kalkulačka '!DP33</f>
        <v>0</v>
      </c>
      <c r="M37" s="158">
        <f>'Krok 1- Kalkulačka '!ED33</f>
        <v>0</v>
      </c>
    </row>
    <row r="38" spans="1:15" ht="13.95" customHeight="1" x14ac:dyDescent="0.25">
      <c r="A38" s="156">
        <f>'Krok 1- Kalkulačka '!B36</f>
        <v>10</v>
      </c>
      <c r="B38" s="156">
        <f>'Krok 1- Kalkulačka '!C36</f>
        <v>0</v>
      </c>
      <c r="C38" s="156">
        <f>'Krok 1- Kalkulačka '!D36</f>
        <v>0</v>
      </c>
      <c r="D38" s="156">
        <f>'Krok 1- Kalkulačka '!E36</f>
        <v>0</v>
      </c>
      <c r="E38" s="156" t="str">
        <f>'Krok 1- Kalkulačka '!F36</f>
        <v>vyberte</v>
      </c>
      <c r="F38" s="159" t="str">
        <f>IF('Krok 1- Kalkulačka '!G36&gt;0,'Krok 1- Kalkulačka '!G36,"-")</f>
        <v>-</v>
      </c>
      <c r="G38" s="156">
        <f>'Krok 1- Kalkulačka '!K36</f>
        <v>0</v>
      </c>
      <c r="H38" s="157">
        <f>'Krok 1- Kalkulačka '!L36</f>
        <v>0</v>
      </c>
      <c r="I38" s="158">
        <f>'Krok 1- Kalkulačka '!DL36</f>
        <v>0</v>
      </c>
      <c r="J38" s="158">
        <f>'Krok 1- Kalkulačka '!DM36</f>
        <v>0</v>
      </c>
      <c r="K38" s="156" t="str">
        <f>'Krok 1- Kalkulačka '!N36</f>
        <v>vyberte</v>
      </c>
      <c r="L38" s="205">
        <f>'Krok 1- Kalkulačka '!DP36</f>
        <v>0</v>
      </c>
      <c r="M38" s="158">
        <f>'Krok 1- Kalkulačka '!ED36</f>
        <v>0</v>
      </c>
    </row>
    <row r="39" spans="1:15" ht="13.95" customHeight="1" x14ac:dyDescent="0.25">
      <c r="A39" s="156">
        <f>'Krok 1- Kalkulačka '!B39</f>
        <v>11</v>
      </c>
      <c r="B39" s="156">
        <f>'Krok 1- Kalkulačka '!C39</f>
        <v>0</v>
      </c>
      <c r="C39" s="156">
        <f>'Krok 1- Kalkulačka '!D39</f>
        <v>0</v>
      </c>
      <c r="D39" s="156">
        <f>'Krok 1- Kalkulačka '!E39</f>
        <v>0</v>
      </c>
      <c r="E39" s="156" t="str">
        <f>'Krok 1- Kalkulačka '!F39</f>
        <v>vyberte</v>
      </c>
      <c r="F39" s="159" t="str">
        <f>IF('Krok 1- Kalkulačka '!G39&gt;0,'Krok 1- Kalkulačka '!G39,"-")</f>
        <v>-</v>
      </c>
      <c r="G39" s="156">
        <f>'Krok 1- Kalkulačka '!K39</f>
        <v>0</v>
      </c>
      <c r="H39" s="157">
        <f>'Krok 1- Kalkulačka '!L39</f>
        <v>0</v>
      </c>
      <c r="I39" s="158">
        <f>'Krok 1- Kalkulačka '!DL39</f>
        <v>0</v>
      </c>
      <c r="J39" s="158">
        <f>'Krok 1- Kalkulačka '!DM39</f>
        <v>0</v>
      </c>
      <c r="K39" s="156" t="str">
        <f>'Krok 1- Kalkulačka '!N39</f>
        <v>vyberte</v>
      </c>
      <c r="L39" s="205">
        <f>'Krok 1- Kalkulačka '!DP39</f>
        <v>0</v>
      </c>
      <c r="M39" s="158">
        <f>'Krok 1- Kalkulačka '!ED39</f>
        <v>0</v>
      </c>
      <c r="O39" s="202"/>
    </row>
    <row r="40" spans="1:15" ht="13.95" customHeight="1" x14ac:dyDescent="0.25">
      <c r="A40" s="156">
        <f>'Krok 1- Kalkulačka '!B42</f>
        <v>12</v>
      </c>
      <c r="B40" s="156">
        <f>'Krok 1- Kalkulačka '!C42</f>
        <v>0</v>
      </c>
      <c r="C40" s="156">
        <f>'Krok 1- Kalkulačka '!D42</f>
        <v>0</v>
      </c>
      <c r="D40" s="156">
        <f>'Krok 1- Kalkulačka '!E42</f>
        <v>0</v>
      </c>
      <c r="E40" s="156" t="str">
        <f>'Krok 1- Kalkulačka '!F42</f>
        <v>vyberte</v>
      </c>
      <c r="F40" s="159" t="str">
        <f>IF('Krok 1- Kalkulačka '!G42&gt;0,'Krok 1- Kalkulačka '!G42,"-")</f>
        <v>-</v>
      </c>
      <c r="G40" s="156">
        <f>'Krok 1- Kalkulačka '!K42</f>
        <v>0</v>
      </c>
      <c r="H40" s="157">
        <f>'Krok 1- Kalkulačka '!L42</f>
        <v>0</v>
      </c>
      <c r="I40" s="158">
        <f>'Krok 1- Kalkulačka '!DL42</f>
        <v>0</v>
      </c>
      <c r="J40" s="158">
        <f>'Krok 1- Kalkulačka '!DM42</f>
        <v>0</v>
      </c>
      <c r="K40" s="156" t="str">
        <f>'Krok 1- Kalkulačka '!N42</f>
        <v>vyberte</v>
      </c>
      <c r="L40" s="205">
        <f>'Krok 1- Kalkulačka '!DP42</f>
        <v>0</v>
      </c>
      <c r="M40" s="158">
        <f>'Krok 1- Kalkulačka '!ED42</f>
        <v>0</v>
      </c>
      <c r="O40" s="202"/>
    </row>
    <row r="41" spans="1:15" ht="13.8" customHeight="1" x14ac:dyDescent="0.25">
      <c r="A41" s="156">
        <f>'Krok 1- Kalkulačka '!B45</f>
        <v>13</v>
      </c>
      <c r="B41" s="156">
        <f>'Krok 1- Kalkulačka '!C45</f>
        <v>0</v>
      </c>
      <c r="C41" s="156">
        <f>'Krok 1- Kalkulačka '!D45</f>
        <v>0</v>
      </c>
      <c r="D41" s="156">
        <f>'Krok 1- Kalkulačka '!E45</f>
        <v>0</v>
      </c>
      <c r="E41" s="156" t="str">
        <f>'Krok 1- Kalkulačka '!F45</f>
        <v>vyberte</v>
      </c>
      <c r="F41" s="159" t="str">
        <f>IF('Krok 1- Kalkulačka '!G45&gt;0,'Krok 1- Kalkulačka '!G45,"-")</f>
        <v>-</v>
      </c>
      <c r="G41" s="156">
        <f>'Krok 1- Kalkulačka '!K45</f>
        <v>0</v>
      </c>
      <c r="H41" s="157">
        <f>'Krok 1- Kalkulačka '!L45</f>
        <v>0</v>
      </c>
      <c r="I41" s="158">
        <f>'Krok 1- Kalkulačka '!DL45</f>
        <v>0</v>
      </c>
      <c r="J41" s="158">
        <f>'Krok 1- Kalkulačka '!DM45</f>
        <v>0</v>
      </c>
      <c r="K41" s="156" t="str">
        <f>'Krok 1- Kalkulačka '!N45</f>
        <v>vyberte</v>
      </c>
      <c r="L41" s="205">
        <f>'Krok 1- Kalkulačka '!DP45</f>
        <v>0</v>
      </c>
      <c r="M41" s="158">
        <f>'Krok 1- Kalkulačka '!ED45</f>
        <v>0</v>
      </c>
    </row>
    <row r="42" spans="1:15" ht="13.95" customHeight="1" x14ac:dyDescent="0.25">
      <c r="A42" s="156">
        <f>'Krok 1- Kalkulačka '!B48</f>
        <v>14</v>
      </c>
      <c r="B42" s="156">
        <f>'Krok 1- Kalkulačka '!C48</f>
        <v>0</v>
      </c>
      <c r="C42" s="156">
        <f>'Krok 1- Kalkulačka '!D48</f>
        <v>0</v>
      </c>
      <c r="D42" s="156">
        <f>'Krok 1- Kalkulačka '!E48</f>
        <v>0</v>
      </c>
      <c r="E42" s="156" t="str">
        <f>'Krok 1- Kalkulačka '!F48</f>
        <v>vyberte</v>
      </c>
      <c r="F42" s="159" t="str">
        <f>IF('Krok 1- Kalkulačka '!G48&gt;0,'Krok 1- Kalkulačka '!G48,"-")</f>
        <v>-</v>
      </c>
      <c r="G42" s="156">
        <f>'Krok 1- Kalkulačka '!K48</f>
        <v>0</v>
      </c>
      <c r="H42" s="157">
        <f>'Krok 1- Kalkulačka '!L48</f>
        <v>0</v>
      </c>
      <c r="I42" s="158">
        <f>'Krok 1- Kalkulačka '!DL48</f>
        <v>0</v>
      </c>
      <c r="J42" s="158">
        <f>'Krok 1- Kalkulačka '!DM48</f>
        <v>0</v>
      </c>
      <c r="K42" s="156" t="str">
        <f>'Krok 1- Kalkulačka '!N48</f>
        <v>vyberte</v>
      </c>
      <c r="L42" s="205">
        <f>'Krok 1- Kalkulačka '!DP48</f>
        <v>0</v>
      </c>
      <c r="M42" s="158">
        <f>'Krok 1- Kalkulačka '!ED48</f>
        <v>0</v>
      </c>
    </row>
    <row r="43" spans="1:15" ht="13.95" customHeight="1" x14ac:dyDescent="0.25">
      <c r="A43" s="156">
        <f>'Krok 1- Kalkulačka '!B51</f>
        <v>15</v>
      </c>
      <c r="B43" s="156">
        <f>'Krok 1- Kalkulačka '!C51</f>
        <v>0</v>
      </c>
      <c r="C43" s="156">
        <f>'Krok 1- Kalkulačka '!D51</f>
        <v>0</v>
      </c>
      <c r="D43" s="156">
        <f>'Krok 1- Kalkulačka '!E51</f>
        <v>0</v>
      </c>
      <c r="E43" s="156" t="str">
        <f>'Krok 1- Kalkulačka '!F51</f>
        <v>vyberte</v>
      </c>
      <c r="F43" s="159" t="str">
        <f>IF('Krok 1- Kalkulačka '!G51&gt;0,'Krok 1- Kalkulačka '!G51,"-")</f>
        <v>-</v>
      </c>
      <c r="G43" s="156">
        <f>'Krok 1- Kalkulačka '!K51</f>
        <v>0</v>
      </c>
      <c r="H43" s="157">
        <f>'Krok 1- Kalkulačka '!L51</f>
        <v>0</v>
      </c>
      <c r="I43" s="158">
        <f>'Krok 1- Kalkulačka '!DL51</f>
        <v>0</v>
      </c>
      <c r="J43" s="158">
        <f>'Krok 1- Kalkulačka '!DM51</f>
        <v>0</v>
      </c>
      <c r="K43" s="156" t="str">
        <f>'Krok 1- Kalkulačka '!N51</f>
        <v>vyberte</v>
      </c>
      <c r="L43" s="205">
        <f>'Krok 1- Kalkulačka '!DP51</f>
        <v>0</v>
      </c>
      <c r="M43" s="158">
        <f>'Krok 1- Kalkulačka '!ED51</f>
        <v>0</v>
      </c>
    </row>
    <row r="44" spans="1:15" ht="13.95" customHeight="1" x14ac:dyDescent="0.25">
      <c r="A44" s="156">
        <f>'Krok 1- Kalkulačka '!B54</f>
        <v>16</v>
      </c>
      <c r="B44" s="156">
        <f>'Krok 1- Kalkulačka '!C54</f>
        <v>0</v>
      </c>
      <c r="C44" s="156">
        <f>'Krok 1- Kalkulačka '!D54</f>
        <v>0</v>
      </c>
      <c r="D44" s="156">
        <f>'Krok 1- Kalkulačka '!E54</f>
        <v>0</v>
      </c>
      <c r="E44" s="156" t="str">
        <f>'Krok 1- Kalkulačka '!F54</f>
        <v>vyberte</v>
      </c>
      <c r="F44" s="159" t="str">
        <f>IF('Krok 1- Kalkulačka '!G54&gt;0,'Krok 1- Kalkulačka '!G54,"-")</f>
        <v>-</v>
      </c>
      <c r="G44" s="156">
        <f>'Krok 1- Kalkulačka '!K54</f>
        <v>0</v>
      </c>
      <c r="H44" s="157">
        <f>'Krok 1- Kalkulačka '!L54</f>
        <v>0</v>
      </c>
      <c r="I44" s="158">
        <f>'Krok 1- Kalkulačka '!DL54</f>
        <v>0</v>
      </c>
      <c r="J44" s="158">
        <f>'Krok 1- Kalkulačka '!DM54</f>
        <v>0</v>
      </c>
      <c r="K44" s="156" t="str">
        <f>'Krok 1- Kalkulačka '!N54</f>
        <v>vyberte</v>
      </c>
      <c r="L44" s="205">
        <f>'Krok 1- Kalkulačka '!DP54</f>
        <v>0</v>
      </c>
      <c r="M44" s="158">
        <f>'Krok 1- Kalkulačka '!ED54</f>
        <v>0</v>
      </c>
    </row>
    <row r="45" spans="1:15" ht="13.95" customHeight="1" x14ac:dyDescent="0.25">
      <c r="A45" s="156">
        <f>'Krok 1- Kalkulačka '!B57</f>
        <v>17</v>
      </c>
      <c r="B45" s="156">
        <f>'Krok 1- Kalkulačka '!C57</f>
        <v>0</v>
      </c>
      <c r="C45" s="156">
        <f>'Krok 1- Kalkulačka '!D57</f>
        <v>0</v>
      </c>
      <c r="D45" s="156">
        <f>'Krok 1- Kalkulačka '!E57</f>
        <v>0</v>
      </c>
      <c r="E45" s="156" t="str">
        <f>'Krok 1- Kalkulačka '!F57</f>
        <v>vyberte</v>
      </c>
      <c r="F45" s="159" t="str">
        <f>IF('Krok 1- Kalkulačka '!G57&gt;0,'Krok 1- Kalkulačka '!G57,"-")</f>
        <v>-</v>
      </c>
      <c r="G45" s="156">
        <f>'Krok 1- Kalkulačka '!K57</f>
        <v>0</v>
      </c>
      <c r="H45" s="157">
        <f>'Krok 1- Kalkulačka '!L57</f>
        <v>0</v>
      </c>
      <c r="I45" s="158">
        <f>'Krok 1- Kalkulačka '!DL57</f>
        <v>0</v>
      </c>
      <c r="J45" s="158">
        <f>'Krok 1- Kalkulačka '!DM57</f>
        <v>0</v>
      </c>
      <c r="K45" s="156" t="str">
        <f>'Krok 1- Kalkulačka '!N57</f>
        <v>vyberte</v>
      </c>
      <c r="L45" s="205">
        <f>'Krok 1- Kalkulačka '!DP57</f>
        <v>0</v>
      </c>
      <c r="M45" s="158">
        <f>'Krok 1- Kalkulačka '!ED57</f>
        <v>0</v>
      </c>
    </row>
    <row r="46" spans="1:15" ht="13.95" customHeight="1" x14ac:dyDescent="0.25">
      <c r="A46" s="156">
        <f>'Krok 1- Kalkulačka '!B60</f>
        <v>18</v>
      </c>
      <c r="B46" s="156">
        <f>'Krok 1- Kalkulačka '!C60</f>
        <v>0</v>
      </c>
      <c r="C46" s="156">
        <f>'Krok 1- Kalkulačka '!D60</f>
        <v>0</v>
      </c>
      <c r="D46" s="156">
        <f>'Krok 1- Kalkulačka '!E60</f>
        <v>0</v>
      </c>
      <c r="E46" s="156" t="str">
        <f>'Krok 1- Kalkulačka '!F60</f>
        <v>vyberte</v>
      </c>
      <c r="F46" s="159" t="str">
        <f>IF('Krok 1- Kalkulačka '!G60&gt;0,'Krok 1- Kalkulačka '!G60,"-")</f>
        <v>-</v>
      </c>
      <c r="G46" s="156">
        <f>'Krok 1- Kalkulačka '!K60</f>
        <v>0</v>
      </c>
      <c r="H46" s="157">
        <f>'Krok 1- Kalkulačka '!L60</f>
        <v>0</v>
      </c>
      <c r="I46" s="158">
        <f>'Krok 1- Kalkulačka '!DL60</f>
        <v>0</v>
      </c>
      <c r="J46" s="158">
        <f>'Krok 1- Kalkulačka '!DM60</f>
        <v>0</v>
      </c>
      <c r="K46" s="156" t="str">
        <f>'Krok 1- Kalkulačka '!N60</f>
        <v>vyberte</v>
      </c>
      <c r="L46" s="205">
        <f>'Krok 1- Kalkulačka '!DP60</f>
        <v>0</v>
      </c>
      <c r="M46" s="158">
        <f>'Krok 1- Kalkulačka '!ED60</f>
        <v>0</v>
      </c>
    </row>
    <row r="47" spans="1:15" ht="13.95" customHeight="1" x14ac:dyDescent="0.25">
      <c r="A47" s="156">
        <f>'Krok 1- Kalkulačka '!B63</f>
        <v>19</v>
      </c>
      <c r="B47" s="156">
        <f>'Krok 1- Kalkulačka '!C63</f>
        <v>0</v>
      </c>
      <c r="C47" s="156">
        <f>'Krok 1- Kalkulačka '!D63</f>
        <v>0</v>
      </c>
      <c r="D47" s="156">
        <f>'Krok 1- Kalkulačka '!E63</f>
        <v>0</v>
      </c>
      <c r="E47" s="156" t="str">
        <f>'Krok 1- Kalkulačka '!F63</f>
        <v>vyberte</v>
      </c>
      <c r="F47" s="159" t="str">
        <f>IF('Krok 1- Kalkulačka '!G63&gt;0,'Krok 1- Kalkulačka '!G63,"-")</f>
        <v>-</v>
      </c>
      <c r="G47" s="156">
        <f>'Krok 1- Kalkulačka '!K63</f>
        <v>0</v>
      </c>
      <c r="H47" s="157">
        <f>'Krok 1- Kalkulačka '!L63</f>
        <v>0</v>
      </c>
      <c r="I47" s="158">
        <f>'Krok 1- Kalkulačka '!DL63</f>
        <v>0</v>
      </c>
      <c r="J47" s="158">
        <f>'Krok 1- Kalkulačka '!DM63</f>
        <v>0</v>
      </c>
      <c r="K47" s="156" t="str">
        <f>'Krok 1- Kalkulačka '!N63</f>
        <v>vyberte</v>
      </c>
      <c r="L47" s="205">
        <f>'Krok 1- Kalkulačka '!DP63</f>
        <v>0</v>
      </c>
      <c r="M47" s="158">
        <f>'Krok 1- Kalkulačka '!ED63</f>
        <v>0</v>
      </c>
    </row>
    <row r="48" spans="1:15" ht="13.95" customHeight="1" x14ac:dyDescent="0.25">
      <c r="A48" s="156">
        <f>'Krok 1- Kalkulačka '!B66</f>
        <v>20</v>
      </c>
      <c r="B48" s="156">
        <f>'Krok 1- Kalkulačka '!C66</f>
        <v>0</v>
      </c>
      <c r="C48" s="156">
        <f>'Krok 1- Kalkulačka '!D66</f>
        <v>0</v>
      </c>
      <c r="D48" s="156">
        <f>'Krok 1- Kalkulačka '!E66</f>
        <v>0</v>
      </c>
      <c r="E48" s="156" t="str">
        <f>'Krok 1- Kalkulačka '!F66</f>
        <v>vyberte</v>
      </c>
      <c r="F48" s="159" t="str">
        <f>IF('Krok 1- Kalkulačka '!G66&gt;0,'Krok 1- Kalkulačka '!G66,"-")</f>
        <v>-</v>
      </c>
      <c r="G48" s="156">
        <f>'Krok 1- Kalkulačka '!K66</f>
        <v>0</v>
      </c>
      <c r="H48" s="157">
        <f>'Krok 1- Kalkulačka '!L66</f>
        <v>0</v>
      </c>
      <c r="I48" s="158">
        <f>'Krok 1- Kalkulačka '!DL66</f>
        <v>0</v>
      </c>
      <c r="J48" s="158">
        <f>'Krok 1- Kalkulačka '!DM66</f>
        <v>0</v>
      </c>
      <c r="K48" s="156" t="str">
        <f>'Krok 1- Kalkulačka '!N66</f>
        <v>vyberte</v>
      </c>
      <c r="L48" s="205">
        <f>'Krok 1- Kalkulačka '!DP66</f>
        <v>0</v>
      </c>
      <c r="M48" s="158">
        <f>'Krok 1- Kalkulačka '!ED66</f>
        <v>0</v>
      </c>
    </row>
    <row r="49" spans="1:13" ht="13.95" customHeight="1" x14ac:dyDescent="0.25">
      <c r="A49" s="156">
        <f>'Krok 1- Kalkulačka '!B69</f>
        <v>21</v>
      </c>
      <c r="B49" s="156">
        <f>'Krok 1- Kalkulačka '!C69</f>
        <v>0</v>
      </c>
      <c r="C49" s="156">
        <f>'Krok 1- Kalkulačka '!D69</f>
        <v>0</v>
      </c>
      <c r="D49" s="156">
        <f>'Krok 1- Kalkulačka '!E69</f>
        <v>0</v>
      </c>
      <c r="E49" s="156" t="str">
        <f>'Krok 1- Kalkulačka '!F69</f>
        <v>vyberte</v>
      </c>
      <c r="F49" s="159" t="str">
        <f>IF('Krok 1- Kalkulačka '!G69&gt;0,'Krok 1- Kalkulačka '!G69,"-")</f>
        <v>-</v>
      </c>
      <c r="G49" s="156">
        <f>'Krok 1- Kalkulačka '!K69</f>
        <v>0</v>
      </c>
      <c r="H49" s="157">
        <f>'Krok 1- Kalkulačka '!L69</f>
        <v>0</v>
      </c>
      <c r="I49" s="158">
        <f>'Krok 1- Kalkulačka '!DL69</f>
        <v>0</v>
      </c>
      <c r="J49" s="158">
        <f>'Krok 1- Kalkulačka '!DM69</f>
        <v>0</v>
      </c>
      <c r="K49" s="156" t="str">
        <f>'Krok 1- Kalkulačka '!N69</f>
        <v>vyberte</v>
      </c>
      <c r="L49" s="205">
        <f>'Krok 1- Kalkulačka '!DP69</f>
        <v>0</v>
      </c>
      <c r="M49" s="158">
        <f>'Krok 1- Kalkulačka '!ED69</f>
        <v>0</v>
      </c>
    </row>
    <row r="50" spans="1:13" ht="13.95" customHeight="1" x14ac:dyDescent="0.25">
      <c r="A50" s="156">
        <f>'Krok 1- Kalkulačka '!B72</f>
        <v>22</v>
      </c>
      <c r="B50" s="156">
        <f>'Krok 1- Kalkulačka '!C72</f>
        <v>0</v>
      </c>
      <c r="C50" s="156">
        <f>'Krok 1- Kalkulačka '!D72</f>
        <v>0</v>
      </c>
      <c r="D50" s="156">
        <f>'Krok 1- Kalkulačka '!E72</f>
        <v>0</v>
      </c>
      <c r="E50" s="156" t="str">
        <f>'Krok 1- Kalkulačka '!F72</f>
        <v>vyberte</v>
      </c>
      <c r="F50" s="159" t="str">
        <f>IF('Krok 1- Kalkulačka '!G72&gt;0,'Krok 1- Kalkulačka '!G72,"-")</f>
        <v>-</v>
      </c>
      <c r="G50" s="156">
        <f>'Krok 1- Kalkulačka '!K72</f>
        <v>0</v>
      </c>
      <c r="H50" s="157">
        <f>'Krok 1- Kalkulačka '!L72</f>
        <v>0</v>
      </c>
      <c r="I50" s="158">
        <f>'Krok 1- Kalkulačka '!DL72</f>
        <v>0</v>
      </c>
      <c r="J50" s="158">
        <f>'Krok 1- Kalkulačka '!DM72</f>
        <v>0</v>
      </c>
      <c r="K50" s="156" t="str">
        <f>'Krok 1- Kalkulačka '!N72</f>
        <v>vyberte</v>
      </c>
      <c r="L50" s="205">
        <f>'Krok 1- Kalkulačka '!DP72</f>
        <v>0</v>
      </c>
      <c r="M50" s="158">
        <f>'Krok 1- Kalkulačka '!ED72</f>
        <v>0</v>
      </c>
    </row>
    <row r="51" spans="1:13" ht="13.95" customHeight="1" x14ac:dyDescent="0.25">
      <c r="A51" s="156">
        <f>'Krok 1- Kalkulačka '!B75</f>
        <v>23</v>
      </c>
      <c r="B51" s="156">
        <f>'Krok 1- Kalkulačka '!C75</f>
        <v>0</v>
      </c>
      <c r="C51" s="156">
        <f>'Krok 1- Kalkulačka '!D75</f>
        <v>0</v>
      </c>
      <c r="D51" s="156">
        <f>'Krok 1- Kalkulačka '!E75</f>
        <v>0</v>
      </c>
      <c r="E51" s="156" t="str">
        <f>'Krok 1- Kalkulačka '!F75</f>
        <v>vyberte</v>
      </c>
      <c r="F51" s="159" t="str">
        <f>IF('Krok 1- Kalkulačka '!G75&gt;0,'Krok 1- Kalkulačka '!G75,"-")</f>
        <v>-</v>
      </c>
      <c r="G51" s="156">
        <f>'Krok 1- Kalkulačka '!K75</f>
        <v>0</v>
      </c>
      <c r="H51" s="157">
        <f>'Krok 1- Kalkulačka '!L75</f>
        <v>0</v>
      </c>
      <c r="I51" s="158">
        <f>'Krok 1- Kalkulačka '!DL75</f>
        <v>0</v>
      </c>
      <c r="J51" s="158">
        <f>'Krok 1- Kalkulačka '!DM75</f>
        <v>0</v>
      </c>
      <c r="K51" s="156" t="str">
        <f>'Krok 1- Kalkulačka '!N75</f>
        <v>vyberte</v>
      </c>
      <c r="L51" s="205">
        <f>'Krok 1- Kalkulačka '!DP75</f>
        <v>0</v>
      </c>
      <c r="M51" s="158">
        <f>'Krok 1- Kalkulačka '!ED75</f>
        <v>0</v>
      </c>
    </row>
    <row r="52" spans="1:13" ht="13.95" customHeight="1" x14ac:dyDescent="0.25">
      <c r="A52" s="156">
        <f>'Krok 1- Kalkulačka '!B78</f>
        <v>24</v>
      </c>
      <c r="B52" s="156">
        <f>'Krok 1- Kalkulačka '!C78</f>
        <v>0</v>
      </c>
      <c r="C52" s="156">
        <f>'Krok 1- Kalkulačka '!D78</f>
        <v>0</v>
      </c>
      <c r="D52" s="156">
        <f>'Krok 1- Kalkulačka '!E78</f>
        <v>0</v>
      </c>
      <c r="E52" s="156" t="str">
        <f>'Krok 1- Kalkulačka '!F78</f>
        <v>vyberte</v>
      </c>
      <c r="F52" s="159" t="str">
        <f>IF('Krok 1- Kalkulačka '!G78&gt;0,'Krok 1- Kalkulačka '!G78,"-")</f>
        <v>-</v>
      </c>
      <c r="G52" s="156">
        <f>'Krok 1- Kalkulačka '!K78</f>
        <v>0</v>
      </c>
      <c r="H52" s="157">
        <f>'Krok 1- Kalkulačka '!L78</f>
        <v>0</v>
      </c>
      <c r="I52" s="158">
        <f>'Krok 1- Kalkulačka '!DL78</f>
        <v>0</v>
      </c>
      <c r="J52" s="158">
        <f>'Krok 1- Kalkulačka '!DM78</f>
        <v>0</v>
      </c>
      <c r="K52" s="156" t="str">
        <f>'Krok 1- Kalkulačka '!N78</f>
        <v>vyberte</v>
      </c>
      <c r="L52" s="205">
        <f>'Krok 1- Kalkulačka '!DP78</f>
        <v>0</v>
      </c>
      <c r="M52" s="158">
        <f>'Krok 1- Kalkulačka '!ED78</f>
        <v>0</v>
      </c>
    </row>
    <row r="53" spans="1:13" ht="13.95" customHeight="1" x14ac:dyDescent="0.25">
      <c r="A53" s="156">
        <f>'Krok 1- Kalkulačka '!B81</f>
        <v>25</v>
      </c>
      <c r="B53" s="156">
        <f>'Krok 1- Kalkulačka '!C81</f>
        <v>0</v>
      </c>
      <c r="C53" s="156">
        <f>'Krok 1- Kalkulačka '!D81</f>
        <v>0</v>
      </c>
      <c r="D53" s="156">
        <f>'Krok 1- Kalkulačka '!E81</f>
        <v>0</v>
      </c>
      <c r="E53" s="156" t="str">
        <f>'Krok 1- Kalkulačka '!F81</f>
        <v>vyberte</v>
      </c>
      <c r="F53" s="159" t="str">
        <f>IF('Krok 1- Kalkulačka '!G81&gt;0,'Krok 1- Kalkulačka '!G81,"-")</f>
        <v>-</v>
      </c>
      <c r="G53" s="156">
        <f>'Krok 1- Kalkulačka '!K81</f>
        <v>0</v>
      </c>
      <c r="H53" s="157">
        <f>'Krok 1- Kalkulačka '!L81</f>
        <v>0</v>
      </c>
      <c r="I53" s="158">
        <f>'Krok 1- Kalkulačka '!DL81</f>
        <v>0</v>
      </c>
      <c r="J53" s="158">
        <f>'Krok 1- Kalkulačka '!DM81</f>
        <v>0</v>
      </c>
      <c r="K53" s="156" t="str">
        <f>'Krok 1- Kalkulačka '!N81</f>
        <v>vyberte</v>
      </c>
      <c r="L53" s="205">
        <f>'Krok 1- Kalkulačka '!DP81</f>
        <v>0</v>
      </c>
      <c r="M53" s="158">
        <f>'Krok 1- Kalkulačka '!ED81</f>
        <v>0</v>
      </c>
    </row>
    <row r="54" spans="1:13" ht="13.95" customHeight="1" x14ac:dyDescent="0.25">
      <c r="A54" s="156">
        <f>'Krok 1- Kalkulačka '!B84</f>
        <v>26</v>
      </c>
      <c r="B54" s="156">
        <f>'Krok 1- Kalkulačka '!C84</f>
        <v>0</v>
      </c>
      <c r="C54" s="156">
        <f>'Krok 1- Kalkulačka '!D84</f>
        <v>0</v>
      </c>
      <c r="D54" s="156">
        <f>'Krok 1- Kalkulačka '!E84</f>
        <v>0</v>
      </c>
      <c r="E54" s="156" t="str">
        <f>'Krok 1- Kalkulačka '!F84</f>
        <v>vyberte</v>
      </c>
      <c r="F54" s="159" t="str">
        <f>IF('Krok 1- Kalkulačka '!G84&gt;0,'Krok 1- Kalkulačka '!G84,"-")</f>
        <v>-</v>
      </c>
      <c r="G54" s="156">
        <f>'Krok 1- Kalkulačka '!K84</f>
        <v>0</v>
      </c>
      <c r="H54" s="157">
        <f>'Krok 1- Kalkulačka '!L84</f>
        <v>0</v>
      </c>
      <c r="I54" s="158">
        <f>'Krok 1- Kalkulačka '!DL84</f>
        <v>0</v>
      </c>
      <c r="J54" s="158">
        <f>'Krok 1- Kalkulačka '!DM84</f>
        <v>0</v>
      </c>
      <c r="K54" s="156" t="str">
        <f>'Krok 1- Kalkulačka '!N84</f>
        <v>vyberte</v>
      </c>
      <c r="L54" s="205">
        <f>'Krok 1- Kalkulačka '!DP84</f>
        <v>0</v>
      </c>
      <c r="M54" s="158">
        <f>'Krok 1- Kalkulačka '!ED84</f>
        <v>0</v>
      </c>
    </row>
    <row r="55" spans="1:13" ht="13.95" customHeight="1" x14ac:dyDescent="0.25">
      <c r="A55" s="156">
        <f>'Krok 1- Kalkulačka '!B87</f>
        <v>27</v>
      </c>
      <c r="B55" s="156">
        <f>'Krok 1- Kalkulačka '!C87</f>
        <v>0</v>
      </c>
      <c r="C55" s="156">
        <f>'Krok 1- Kalkulačka '!D87</f>
        <v>0</v>
      </c>
      <c r="D55" s="156">
        <f>'Krok 1- Kalkulačka '!E87</f>
        <v>0</v>
      </c>
      <c r="E55" s="156" t="str">
        <f>'Krok 1- Kalkulačka '!F87</f>
        <v>vyberte</v>
      </c>
      <c r="F55" s="159" t="str">
        <f>IF('Krok 1- Kalkulačka '!G87&gt;0,'Krok 1- Kalkulačka '!G87,"-")</f>
        <v>-</v>
      </c>
      <c r="G55" s="156">
        <f>'Krok 1- Kalkulačka '!K87</f>
        <v>0</v>
      </c>
      <c r="H55" s="157">
        <f>'Krok 1- Kalkulačka '!L87</f>
        <v>0</v>
      </c>
      <c r="I55" s="158">
        <f>'Krok 1- Kalkulačka '!DL87</f>
        <v>0</v>
      </c>
      <c r="J55" s="158">
        <f>'Krok 1- Kalkulačka '!DM87</f>
        <v>0</v>
      </c>
      <c r="K55" s="156" t="str">
        <f>'Krok 1- Kalkulačka '!N87</f>
        <v>vyberte</v>
      </c>
      <c r="L55" s="205">
        <f>'Krok 1- Kalkulačka '!DP87</f>
        <v>0</v>
      </c>
      <c r="M55" s="158">
        <f>'Krok 1- Kalkulačka '!ED87</f>
        <v>0</v>
      </c>
    </row>
    <row r="56" spans="1:13" ht="13.95" customHeight="1" x14ac:dyDescent="0.25">
      <c r="A56" s="156">
        <f>'Krok 1- Kalkulačka '!B90</f>
        <v>28</v>
      </c>
      <c r="B56" s="156">
        <f>'Krok 1- Kalkulačka '!C90</f>
        <v>0</v>
      </c>
      <c r="C56" s="156">
        <f>'Krok 1- Kalkulačka '!D90</f>
        <v>0</v>
      </c>
      <c r="D56" s="156">
        <f>'Krok 1- Kalkulačka '!E90</f>
        <v>0</v>
      </c>
      <c r="E56" s="156" t="str">
        <f>'Krok 1- Kalkulačka '!F90</f>
        <v>vyberte</v>
      </c>
      <c r="F56" s="159" t="str">
        <f>IF('Krok 1- Kalkulačka '!G90&gt;0,'Krok 1- Kalkulačka '!G90,"-")</f>
        <v>-</v>
      </c>
      <c r="G56" s="156">
        <f>'Krok 1- Kalkulačka '!K90</f>
        <v>0</v>
      </c>
      <c r="H56" s="157">
        <f>'Krok 1- Kalkulačka '!L90</f>
        <v>0</v>
      </c>
      <c r="I56" s="158">
        <f>'Krok 1- Kalkulačka '!DL90</f>
        <v>0</v>
      </c>
      <c r="J56" s="158">
        <f>'Krok 1- Kalkulačka '!DM90</f>
        <v>0</v>
      </c>
      <c r="K56" s="156" t="str">
        <f>'Krok 1- Kalkulačka '!N90</f>
        <v>vyberte</v>
      </c>
      <c r="L56" s="205">
        <f>'Krok 1- Kalkulačka '!DP90</f>
        <v>0</v>
      </c>
      <c r="M56" s="158">
        <f>'Krok 1- Kalkulačka '!ED90</f>
        <v>0</v>
      </c>
    </row>
    <row r="57" spans="1:13" ht="13.95" customHeight="1" x14ac:dyDescent="0.25">
      <c r="A57" s="156">
        <f>'Krok 1- Kalkulačka '!B93</f>
        <v>29</v>
      </c>
      <c r="B57" s="156">
        <f>'Krok 1- Kalkulačka '!C93</f>
        <v>0</v>
      </c>
      <c r="C57" s="156">
        <f>'Krok 1- Kalkulačka '!D93</f>
        <v>0</v>
      </c>
      <c r="D57" s="156">
        <f>'Krok 1- Kalkulačka '!E93</f>
        <v>0</v>
      </c>
      <c r="E57" s="156" t="str">
        <f>'Krok 1- Kalkulačka '!F93</f>
        <v>vyberte</v>
      </c>
      <c r="F57" s="159" t="str">
        <f>IF('Krok 1- Kalkulačka '!G93&gt;0,'Krok 1- Kalkulačka '!G93,"-")</f>
        <v>-</v>
      </c>
      <c r="G57" s="156">
        <f>'Krok 1- Kalkulačka '!K93</f>
        <v>0</v>
      </c>
      <c r="H57" s="157">
        <f>'Krok 1- Kalkulačka '!L93</f>
        <v>0</v>
      </c>
      <c r="I57" s="158">
        <f>'Krok 1- Kalkulačka '!DL93</f>
        <v>0</v>
      </c>
      <c r="J57" s="158">
        <f>'Krok 1- Kalkulačka '!DM93</f>
        <v>0</v>
      </c>
      <c r="K57" s="156" t="str">
        <f>'Krok 1- Kalkulačka '!N93</f>
        <v>vyberte</v>
      </c>
      <c r="L57" s="205">
        <f>'Krok 1- Kalkulačka '!DP93</f>
        <v>0</v>
      </c>
      <c r="M57" s="158">
        <f>'Krok 1- Kalkulačka '!ED93</f>
        <v>0</v>
      </c>
    </row>
    <row r="58" spans="1:13" ht="13.95" customHeight="1" x14ac:dyDescent="0.25">
      <c r="A58" s="156">
        <f>'Krok 1- Kalkulačka '!B96</f>
        <v>30</v>
      </c>
      <c r="B58" s="156">
        <f>'Krok 1- Kalkulačka '!C96</f>
        <v>0</v>
      </c>
      <c r="C58" s="156">
        <f>'Krok 1- Kalkulačka '!D96</f>
        <v>0</v>
      </c>
      <c r="D58" s="156">
        <f>'Krok 1- Kalkulačka '!E96</f>
        <v>0</v>
      </c>
      <c r="E58" s="156" t="str">
        <f>'Krok 1- Kalkulačka '!F96</f>
        <v>vyberte</v>
      </c>
      <c r="F58" s="159" t="str">
        <f>IF('Krok 1- Kalkulačka '!G96&gt;0,'Krok 1- Kalkulačka '!G96,"-")</f>
        <v>-</v>
      </c>
      <c r="G58" s="156">
        <f>'Krok 1- Kalkulačka '!K96</f>
        <v>0</v>
      </c>
      <c r="H58" s="157">
        <f>'Krok 1- Kalkulačka '!L96</f>
        <v>0</v>
      </c>
      <c r="I58" s="158">
        <f>'Krok 1- Kalkulačka '!DL96</f>
        <v>0</v>
      </c>
      <c r="J58" s="158">
        <f>'Krok 1- Kalkulačka '!DM96</f>
        <v>0</v>
      </c>
      <c r="K58" s="156" t="str">
        <f>'Krok 1- Kalkulačka '!N96</f>
        <v>vyberte</v>
      </c>
      <c r="L58" s="205">
        <f>'Krok 1- Kalkulačka '!DP96</f>
        <v>0</v>
      </c>
      <c r="M58" s="158">
        <f>'Krok 1- Kalkulačka '!ED96</f>
        <v>0</v>
      </c>
    </row>
    <row r="59" spans="1:13" ht="13.95" customHeight="1" x14ac:dyDescent="0.25">
      <c r="A59" s="156">
        <f>'Krok 1- Kalkulačka '!B99</f>
        <v>31</v>
      </c>
      <c r="B59" s="156">
        <f>'Krok 1- Kalkulačka '!C99</f>
        <v>0</v>
      </c>
      <c r="C59" s="156">
        <f>'Krok 1- Kalkulačka '!D99</f>
        <v>0</v>
      </c>
      <c r="D59" s="156">
        <f>'Krok 1- Kalkulačka '!E99</f>
        <v>0</v>
      </c>
      <c r="E59" s="156" t="str">
        <f>'Krok 1- Kalkulačka '!F99</f>
        <v>vyberte</v>
      </c>
      <c r="F59" s="159" t="str">
        <f>IF('Krok 1- Kalkulačka '!G99&gt;0,'Krok 1- Kalkulačka '!G99,"-")</f>
        <v>-</v>
      </c>
      <c r="G59" s="156">
        <f>'Krok 1- Kalkulačka '!K99</f>
        <v>0</v>
      </c>
      <c r="H59" s="157">
        <f>'Krok 1- Kalkulačka '!L99</f>
        <v>0</v>
      </c>
      <c r="I59" s="158">
        <f>'Krok 1- Kalkulačka '!DL99</f>
        <v>0</v>
      </c>
      <c r="J59" s="158">
        <f>'Krok 1- Kalkulačka '!DM99</f>
        <v>0</v>
      </c>
      <c r="K59" s="156" t="str">
        <f>'Krok 1- Kalkulačka '!N99</f>
        <v>vyberte</v>
      </c>
      <c r="L59" s="205">
        <f>'Krok 1- Kalkulačka '!DP99</f>
        <v>0</v>
      </c>
      <c r="M59" s="158">
        <f>'Krok 1- Kalkulačka '!ED99</f>
        <v>0</v>
      </c>
    </row>
    <row r="60" spans="1:13" ht="13.95" customHeight="1" x14ac:dyDescent="0.25">
      <c r="A60" s="156">
        <f>'Krok 1- Kalkulačka '!B102</f>
        <v>32</v>
      </c>
      <c r="B60" s="156">
        <f>'Krok 1- Kalkulačka '!C102</f>
        <v>0</v>
      </c>
      <c r="C60" s="156">
        <f>'Krok 1- Kalkulačka '!D102</f>
        <v>0</v>
      </c>
      <c r="D60" s="156">
        <f>'Krok 1- Kalkulačka '!E102</f>
        <v>0</v>
      </c>
      <c r="E60" s="156" t="str">
        <f>'Krok 1- Kalkulačka '!F102</f>
        <v>vyberte</v>
      </c>
      <c r="F60" s="159" t="str">
        <f>IF('Krok 1- Kalkulačka '!G102&gt;0,'Krok 1- Kalkulačka '!G102,"-")</f>
        <v>-</v>
      </c>
      <c r="G60" s="156">
        <f>'Krok 1- Kalkulačka '!K102</f>
        <v>0</v>
      </c>
      <c r="H60" s="157">
        <f>'Krok 1- Kalkulačka '!L102</f>
        <v>0</v>
      </c>
      <c r="I60" s="158">
        <f>'Krok 1- Kalkulačka '!DL102</f>
        <v>0</v>
      </c>
      <c r="J60" s="158">
        <f>'Krok 1- Kalkulačka '!DM102</f>
        <v>0</v>
      </c>
      <c r="K60" s="156" t="str">
        <f>'Krok 1- Kalkulačka '!N102</f>
        <v>vyberte</v>
      </c>
      <c r="L60" s="205">
        <f>'Krok 1- Kalkulačka '!DP102</f>
        <v>0</v>
      </c>
      <c r="M60" s="158">
        <f>'Krok 1- Kalkulačka '!ED102</f>
        <v>0</v>
      </c>
    </row>
    <row r="61" spans="1:13" ht="13.95" customHeight="1" x14ac:dyDescent="0.25">
      <c r="A61" s="156">
        <f>'Krok 1- Kalkulačka '!B105</f>
        <v>33</v>
      </c>
      <c r="B61" s="156">
        <f>'Krok 1- Kalkulačka '!C105</f>
        <v>0</v>
      </c>
      <c r="C61" s="156">
        <f>'Krok 1- Kalkulačka '!D105</f>
        <v>0</v>
      </c>
      <c r="D61" s="156">
        <f>'Krok 1- Kalkulačka '!E105</f>
        <v>0</v>
      </c>
      <c r="E61" s="156" t="str">
        <f>'Krok 1- Kalkulačka '!F105</f>
        <v>vyberte</v>
      </c>
      <c r="F61" s="159" t="str">
        <f>IF('Krok 1- Kalkulačka '!G105&gt;0,'Krok 1- Kalkulačka '!G105,"-")</f>
        <v>-</v>
      </c>
      <c r="G61" s="156">
        <f>'Krok 1- Kalkulačka '!K105</f>
        <v>0</v>
      </c>
      <c r="H61" s="157">
        <f>'Krok 1- Kalkulačka '!L105</f>
        <v>0</v>
      </c>
      <c r="I61" s="158">
        <f>'Krok 1- Kalkulačka '!DL105</f>
        <v>0</v>
      </c>
      <c r="J61" s="158">
        <f>'Krok 1- Kalkulačka '!DM105</f>
        <v>0</v>
      </c>
      <c r="K61" s="156" t="str">
        <f>'Krok 1- Kalkulačka '!N105</f>
        <v>vyberte</v>
      </c>
      <c r="L61" s="205">
        <f>'Krok 1- Kalkulačka '!DP105</f>
        <v>0</v>
      </c>
      <c r="M61" s="158">
        <f>'Krok 1- Kalkulačka '!ED105</f>
        <v>0</v>
      </c>
    </row>
    <row r="62" spans="1:13" ht="13.95" customHeight="1" x14ac:dyDescent="0.25">
      <c r="A62" s="156">
        <f>'Krok 1- Kalkulačka '!B108</f>
        <v>34</v>
      </c>
      <c r="B62" s="156">
        <f>'Krok 1- Kalkulačka '!C108</f>
        <v>0</v>
      </c>
      <c r="C62" s="156">
        <f>'Krok 1- Kalkulačka '!D108</f>
        <v>0</v>
      </c>
      <c r="D62" s="156">
        <f>'Krok 1- Kalkulačka '!E108</f>
        <v>0</v>
      </c>
      <c r="E62" s="156" t="str">
        <f>'Krok 1- Kalkulačka '!F108</f>
        <v>vyberte</v>
      </c>
      <c r="F62" s="159" t="str">
        <f>IF('Krok 1- Kalkulačka '!G108&gt;0,'Krok 1- Kalkulačka '!G108,"-")</f>
        <v>-</v>
      </c>
      <c r="G62" s="156">
        <f>'Krok 1- Kalkulačka '!K108</f>
        <v>0</v>
      </c>
      <c r="H62" s="157">
        <f>'Krok 1- Kalkulačka '!L108</f>
        <v>0</v>
      </c>
      <c r="I62" s="158">
        <f>'Krok 1- Kalkulačka '!DL108</f>
        <v>0</v>
      </c>
      <c r="J62" s="158">
        <f>'Krok 1- Kalkulačka '!DM108</f>
        <v>0</v>
      </c>
      <c r="K62" s="156" t="str">
        <f>'Krok 1- Kalkulačka '!N108</f>
        <v>vyberte</v>
      </c>
      <c r="L62" s="205">
        <f>'Krok 1- Kalkulačka '!DP108</f>
        <v>0</v>
      </c>
      <c r="M62" s="158">
        <f>'Krok 1- Kalkulačka '!ED108</f>
        <v>0</v>
      </c>
    </row>
    <row r="63" spans="1:13" ht="13.95" customHeight="1" x14ac:dyDescent="0.25">
      <c r="A63" s="156">
        <f>'Krok 1- Kalkulačka '!B111</f>
        <v>35</v>
      </c>
      <c r="B63" s="156">
        <f>'Krok 1- Kalkulačka '!C111</f>
        <v>0</v>
      </c>
      <c r="C63" s="156">
        <f>'Krok 1- Kalkulačka '!D111</f>
        <v>0</v>
      </c>
      <c r="D63" s="156">
        <f>'Krok 1- Kalkulačka '!E111</f>
        <v>0</v>
      </c>
      <c r="E63" s="156" t="str">
        <f>'Krok 1- Kalkulačka '!F111</f>
        <v>vyberte</v>
      </c>
      <c r="F63" s="159" t="str">
        <f>IF('Krok 1- Kalkulačka '!G111&gt;0,'Krok 1- Kalkulačka '!G111,"-")</f>
        <v>-</v>
      </c>
      <c r="G63" s="156">
        <f>'Krok 1- Kalkulačka '!K111</f>
        <v>0</v>
      </c>
      <c r="H63" s="157">
        <f>'Krok 1- Kalkulačka '!L111</f>
        <v>0</v>
      </c>
      <c r="I63" s="158">
        <f>'Krok 1- Kalkulačka '!DL111</f>
        <v>0</v>
      </c>
      <c r="J63" s="158">
        <f>'Krok 1- Kalkulačka '!DM111</f>
        <v>0</v>
      </c>
      <c r="K63" s="156" t="str">
        <f>'Krok 1- Kalkulačka '!N111</f>
        <v>vyberte</v>
      </c>
      <c r="L63" s="205">
        <f>'Krok 1- Kalkulačka '!DP111</f>
        <v>0</v>
      </c>
      <c r="M63" s="158">
        <f>'Krok 1- Kalkulačka '!ED111</f>
        <v>0</v>
      </c>
    </row>
    <row r="64" spans="1:13" ht="13.95" customHeight="1" x14ac:dyDescent="0.25">
      <c r="A64" s="156">
        <f>'Krok 1- Kalkulačka '!B114</f>
        <v>36</v>
      </c>
      <c r="B64" s="156">
        <f>'Krok 1- Kalkulačka '!C114</f>
        <v>0</v>
      </c>
      <c r="C64" s="156">
        <f>'Krok 1- Kalkulačka '!D114</f>
        <v>0</v>
      </c>
      <c r="D64" s="156">
        <f>'Krok 1- Kalkulačka '!E114</f>
        <v>0</v>
      </c>
      <c r="E64" s="156" t="str">
        <f>'Krok 1- Kalkulačka '!F114</f>
        <v>vyberte</v>
      </c>
      <c r="F64" s="159" t="str">
        <f>IF('Krok 1- Kalkulačka '!G114&gt;0,'Krok 1- Kalkulačka '!G114,"-")</f>
        <v>-</v>
      </c>
      <c r="G64" s="156">
        <f>'Krok 1- Kalkulačka '!K114</f>
        <v>0</v>
      </c>
      <c r="H64" s="157">
        <f>'Krok 1- Kalkulačka '!L114</f>
        <v>0</v>
      </c>
      <c r="I64" s="158">
        <f>'Krok 1- Kalkulačka '!DL114</f>
        <v>0</v>
      </c>
      <c r="J64" s="158">
        <f>'Krok 1- Kalkulačka '!DM114</f>
        <v>0</v>
      </c>
      <c r="K64" s="156" t="str">
        <f>'Krok 1- Kalkulačka '!N114</f>
        <v>vyberte</v>
      </c>
      <c r="L64" s="205">
        <f>'Krok 1- Kalkulačka '!DP114</f>
        <v>0</v>
      </c>
      <c r="M64" s="158">
        <f>'Krok 1- Kalkulačka '!ED114</f>
        <v>0</v>
      </c>
    </row>
    <row r="65" spans="1:13" ht="13.95" customHeight="1" x14ac:dyDescent="0.25">
      <c r="A65" s="156">
        <f>'Krok 1- Kalkulačka '!B117</f>
        <v>37</v>
      </c>
      <c r="B65" s="156">
        <f>'Krok 1- Kalkulačka '!C117</f>
        <v>0</v>
      </c>
      <c r="C65" s="156">
        <f>'Krok 1- Kalkulačka '!D117</f>
        <v>0</v>
      </c>
      <c r="D65" s="156">
        <f>'Krok 1- Kalkulačka '!E117</f>
        <v>0</v>
      </c>
      <c r="E65" s="156" t="str">
        <f>'Krok 1- Kalkulačka '!F117</f>
        <v>vyberte</v>
      </c>
      <c r="F65" s="159" t="str">
        <f>IF('Krok 1- Kalkulačka '!G117&gt;0,'Krok 1- Kalkulačka '!G117,"-")</f>
        <v>-</v>
      </c>
      <c r="G65" s="156">
        <f>'Krok 1- Kalkulačka '!K117</f>
        <v>0</v>
      </c>
      <c r="H65" s="157">
        <f>'Krok 1- Kalkulačka '!L117</f>
        <v>0</v>
      </c>
      <c r="I65" s="158">
        <f>'Krok 1- Kalkulačka '!DL117</f>
        <v>0</v>
      </c>
      <c r="J65" s="158">
        <f>'Krok 1- Kalkulačka '!DM117</f>
        <v>0</v>
      </c>
      <c r="K65" s="156" t="str">
        <f>'Krok 1- Kalkulačka '!N117</f>
        <v>vyberte</v>
      </c>
      <c r="L65" s="205">
        <f>'Krok 1- Kalkulačka '!DP117</f>
        <v>0</v>
      </c>
      <c r="M65" s="158">
        <f>'Krok 1- Kalkulačka '!ED117</f>
        <v>0</v>
      </c>
    </row>
    <row r="66" spans="1:13" ht="13.95" customHeight="1" x14ac:dyDescent="0.25">
      <c r="A66" s="156">
        <f>'Krok 1- Kalkulačka '!B120</f>
        <v>38</v>
      </c>
      <c r="B66" s="156">
        <f>'Krok 1- Kalkulačka '!C120</f>
        <v>0</v>
      </c>
      <c r="C66" s="156">
        <f>'Krok 1- Kalkulačka '!D120</f>
        <v>0</v>
      </c>
      <c r="D66" s="156">
        <f>'Krok 1- Kalkulačka '!E120</f>
        <v>0</v>
      </c>
      <c r="E66" s="156" t="str">
        <f>'Krok 1- Kalkulačka '!F120</f>
        <v>vyberte</v>
      </c>
      <c r="F66" s="159" t="str">
        <f>IF('Krok 1- Kalkulačka '!G120&gt;0,'Krok 1- Kalkulačka '!G120,"-")</f>
        <v>-</v>
      </c>
      <c r="G66" s="156">
        <f>'Krok 1- Kalkulačka '!K120</f>
        <v>0</v>
      </c>
      <c r="H66" s="157">
        <f>'Krok 1- Kalkulačka '!L120</f>
        <v>0</v>
      </c>
      <c r="I66" s="158">
        <f>'Krok 1- Kalkulačka '!DL120</f>
        <v>0</v>
      </c>
      <c r="J66" s="158">
        <f>'Krok 1- Kalkulačka '!DM120</f>
        <v>0</v>
      </c>
      <c r="K66" s="156" t="str">
        <f>'Krok 1- Kalkulačka '!N120</f>
        <v>vyberte</v>
      </c>
      <c r="L66" s="205">
        <f>'Krok 1- Kalkulačka '!DP120</f>
        <v>0</v>
      </c>
      <c r="M66" s="158">
        <f>'Krok 1- Kalkulačka '!ED120</f>
        <v>0</v>
      </c>
    </row>
    <row r="67" spans="1:13" ht="13.95" customHeight="1" x14ac:dyDescent="0.25">
      <c r="A67" s="156">
        <f>'Krok 1- Kalkulačka '!B123</f>
        <v>39</v>
      </c>
      <c r="B67" s="156">
        <f>'Krok 1- Kalkulačka '!C123</f>
        <v>0</v>
      </c>
      <c r="C67" s="156">
        <f>'Krok 1- Kalkulačka '!D123</f>
        <v>0</v>
      </c>
      <c r="D67" s="156">
        <f>'Krok 1- Kalkulačka '!E123</f>
        <v>0</v>
      </c>
      <c r="E67" s="156" t="str">
        <f>'Krok 1- Kalkulačka '!F123</f>
        <v>vyberte</v>
      </c>
      <c r="F67" s="159" t="str">
        <f>IF('Krok 1- Kalkulačka '!G123&gt;0,'Krok 1- Kalkulačka '!G123,"-")</f>
        <v>-</v>
      </c>
      <c r="G67" s="156">
        <f>'Krok 1- Kalkulačka '!K123</f>
        <v>0</v>
      </c>
      <c r="H67" s="157">
        <f>'Krok 1- Kalkulačka '!L123</f>
        <v>0</v>
      </c>
      <c r="I67" s="158">
        <f>'Krok 1- Kalkulačka '!DL123</f>
        <v>0</v>
      </c>
      <c r="J67" s="158">
        <f>'Krok 1- Kalkulačka '!DM123</f>
        <v>0</v>
      </c>
      <c r="K67" s="156" t="str">
        <f>'Krok 1- Kalkulačka '!N123</f>
        <v>vyberte</v>
      </c>
      <c r="L67" s="205">
        <f>'Krok 1- Kalkulačka '!DP123</f>
        <v>0</v>
      </c>
      <c r="M67" s="158">
        <f>'Krok 1- Kalkulačka '!ED123</f>
        <v>0</v>
      </c>
    </row>
    <row r="68" spans="1:13" ht="13.95" customHeight="1" x14ac:dyDescent="0.25">
      <c r="A68" s="156">
        <f>'Krok 1- Kalkulačka '!B126</f>
        <v>40</v>
      </c>
      <c r="B68" s="156">
        <f>'Krok 1- Kalkulačka '!C126</f>
        <v>0</v>
      </c>
      <c r="C68" s="156">
        <f>'Krok 1- Kalkulačka '!D126</f>
        <v>0</v>
      </c>
      <c r="D68" s="156">
        <f>'Krok 1- Kalkulačka '!E126</f>
        <v>0</v>
      </c>
      <c r="E68" s="156" t="str">
        <f>'Krok 1- Kalkulačka '!F126</f>
        <v>vyberte</v>
      </c>
      <c r="F68" s="159" t="str">
        <f>IF('Krok 1- Kalkulačka '!G126&gt;0,'Krok 1- Kalkulačka '!G126,"-")</f>
        <v>-</v>
      </c>
      <c r="G68" s="156">
        <f>'Krok 1- Kalkulačka '!K126</f>
        <v>0</v>
      </c>
      <c r="H68" s="157">
        <f>'Krok 1- Kalkulačka '!L126</f>
        <v>0</v>
      </c>
      <c r="I68" s="158">
        <f>'Krok 1- Kalkulačka '!DL126</f>
        <v>0</v>
      </c>
      <c r="J68" s="158">
        <f>'Krok 1- Kalkulačka '!DM126</f>
        <v>0</v>
      </c>
      <c r="K68" s="156" t="str">
        <f>'Krok 1- Kalkulačka '!N126</f>
        <v>vyberte</v>
      </c>
      <c r="L68" s="205">
        <f>'Krok 1- Kalkulačka '!DP126</f>
        <v>0</v>
      </c>
      <c r="M68" s="158">
        <f>'Krok 1- Kalkulačka '!ED126</f>
        <v>0</v>
      </c>
    </row>
    <row r="69" spans="1:13" ht="13.95" customHeight="1" x14ac:dyDescent="0.25">
      <c r="A69" s="156">
        <f>'Krok 1- Kalkulačka '!B129</f>
        <v>41</v>
      </c>
      <c r="B69" s="156">
        <f>'Krok 1- Kalkulačka '!C129</f>
        <v>0</v>
      </c>
      <c r="C69" s="156">
        <f>'Krok 1- Kalkulačka '!D129</f>
        <v>0</v>
      </c>
      <c r="D69" s="156">
        <f>'Krok 1- Kalkulačka '!E129</f>
        <v>0</v>
      </c>
      <c r="E69" s="156" t="str">
        <f>'Krok 1- Kalkulačka '!F129</f>
        <v>vyberte</v>
      </c>
      <c r="F69" s="159" t="str">
        <f>IF('Krok 1- Kalkulačka '!G129&gt;0,'Krok 1- Kalkulačka '!G129,"-")</f>
        <v>-</v>
      </c>
      <c r="G69" s="156">
        <f>'Krok 1- Kalkulačka '!K129</f>
        <v>0</v>
      </c>
      <c r="H69" s="157">
        <f>'Krok 1- Kalkulačka '!L129</f>
        <v>0</v>
      </c>
      <c r="I69" s="158">
        <f>'Krok 1- Kalkulačka '!DL129</f>
        <v>0</v>
      </c>
      <c r="J69" s="158">
        <f>'Krok 1- Kalkulačka '!DM129</f>
        <v>0</v>
      </c>
      <c r="K69" s="156" t="str">
        <f>'Krok 1- Kalkulačka '!N129</f>
        <v>vyberte</v>
      </c>
      <c r="L69" s="205">
        <f>'Krok 1- Kalkulačka '!DP129</f>
        <v>0</v>
      </c>
      <c r="M69" s="158">
        <f>'Krok 1- Kalkulačka '!ED129</f>
        <v>0</v>
      </c>
    </row>
    <row r="70" spans="1:13" ht="13.95" customHeight="1" x14ac:dyDescent="0.25">
      <c r="A70" s="156">
        <f>'Krok 1- Kalkulačka '!B132</f>
        <v>42</v>
      </c>
      <c r="B70" s="156">
        <f>'Krok 1- Kalkulačka '!C132</f>
        <v>0</v>
      </c>
      <c r="C70" s="156">
        <f>'Krok 1- Kalkulačka '!D132</f>
        <v>0</v>
      </c>
      <c r="D70" s="156">
        <f>'Krok 1- Kalkulačka '!E132</f>
        <v>0</v>
      </c>
      <c r="E70" s="156" t="str">
        <f>'Krok 1- Kalkulačka '!F132</f>
        <v>vyberte</v>
      </c>
      <c r="F70" s="159" t="str">
        <f>IF('Krok 1- Kalkulačka '!G132&gt;0,'Krok 1- Kalkulačka '!G132,"-")</f>
        <v>-</v>
      </c>
      <c r="G70" s="156">
        <f>'Krok 1- Kalkulačka '!K132</f>
        <v>0</v>
      </c>
      <c r="H70" s="157">
        <f>'Krok 1- Kalkulačka '!L132</f>
        <v>0</v>
      </c>
      <c r="I70" s="158">
        <f>'Krok 1- Kalkulačka '!DL132</f>
        <v>0</v>
      </c>
      <c r="J70" s="158">
        <f>'Krok 1- Kalkulačka '!DM132</f>
        <v>0</v>
      </c>
      <c r="K70" s="156" t="str">
        <f>'Krok 1- Kalkulačka '!N132</f>
        <v>vyberte</v>
      </c>
      <c r="L70" s="205">
        <f>'Krok 1- Kalkulačka '!DP132</f>
        <v>0</v>
      </c>
      <c r="M70" s="158">
        <f>'Krok 1- Kalkulačka '!ED132</f>
        <v>0</v>
      </c>
    </row>
    <row r="71" spans="1:13" ht="13.95" customHeight="1" x14ac:dyDescent="0.25">
      <c r="A71" s="156">
        <f>'Krok 1- Kalkulačka '!B135</f>
        <v>43</v>
      </c>
      <c r="B71" s="156">
        <f>'Krok 1- Kalkulačka '!C135</f>
        <v>0</v>
      </c>
      <c r="C71" s="156">
        <f>'Krok 1- Kalkulačka '!D135</f>
        <v>0</v>
      </c>
      <c r="D71" s="156">
        <f>'Krok 1- Kalkulačka '!E135</f>
        <v>0</v>
      </c>
      <c r="E71" s="156" t="str">
        <f>'Krok 1- Kalkulačka '!F135</f>
        <v>vyberte</v>
      </c>
      <c r="F71" s="159" t="str">
        <f>IF('Krok 1- Kalkulačka '!G135&gt;0,'Krok 1- Kalkulačka '!G135,"-")</f>
        <v>-</v>
      </c>
      <c r="G71" s="156">
        <f>'Krok 1- Kalkulačka '!K135</f>
        <v>0</v>
      </c>
      <c r="H71" s="157">
        <f>'Krok 1- Kalkulačka '!L135</f>
        <v>0</v>
      </c>
      <c r="I71" s="158">
        <f>'Krok 1- Kalkulačka '!DL135</f>
        <v>0</v>
      </c>
      <c r="J71" s="158">
        <f>'Krok 1- Kalkulačka '!DM135</f>
        <v>0</v>
      </c>
      <c r="K71" s="156" t="str">
        <f>'Krok 1- Kalkulačka '!N135</f>
        <v>vyberte</v>
      </c>
      <c r="L71" s="205">
        <f>'Krok 1- Kalkulačka '!DP135</f>
        <v>0</v>
      </c>
      <c r="M71" s="158">
        <f>'Krok 1- Kalkulačka '!ED135</f>
        <v>0</v>
      </c>
    </row>
    <row r="72" spans="1:13" ht="13.95" customHeight="1" x14ac:dyDescent="0.25">
      <c r="A72" s="156">
        <f>'Krok 1- Kalkulačka '!B138</f>
        <v>44</v>
      </c>
      <c r="B72" s="156">
        <f>'Krok 1- Kalkulačka '!C138</f>
        <v>0</v>
      </c>
      <c r="C72" s="156">
        <f>'Krok 1- Kalkulačka '!D138</f>
        <v>0</v>
      </c>
      <c r="D72" s="156">
        <f>'Krok 1- Kalkulačka '!E138</f>
        <v>0</v>
      </c>
      <c r="E72" s="156" t="str">
        <f>'Krok 1- Kalkulačka '!F138</f>
        <v>vyberte</v>
      </c>
      <c r="F72" s="159" t="str">
        <f>IF('Krok 1- Kalkulačka '!G138&gt;0,'Krok 1- Kalkulačka '!G138,"-")</f>
        <v>-</v>
      </c>
      <c r="G72" s="156">
        <f>'Krok 1- Kalkulačka '!K138</f>
        <v>0</v>
      </c>
      <c r="H72" s="157">
        <f>'Krok 1- Kalkulačka '!L138</f>
        <v>0</v>
      </c>
      <c r="I72" s="158">
        <f>'Krok 1- Kalkulačka '!DL138</f>
        <v>0</v>
      </c>
      <c r="J72" s="158">
        <f>'Krok 1- Kalkulačka '!DM138</f>
        <v>0</v>
      </c>
      <c r="K72" s="156" t="str">
        <f>'Krok 1- Kalkulačka '!N138</f>
        <v>vyberte</v>
      </c>
      <c r="L72" s="205">
        <f>'Krok 1- Kalkulačka '!DP138</f>
        <v>0</v>
      </c>
      <c r="M72" s="158">
        <f>'Krok 1- Kalkulačka '!ED138</f>
        <v>0</v>
      </c>
    </row>
    <row r="73" spans="1:13" ht="13.95" customHeight="1" x14ac:dyDescent="0.25">
      <c r="A73" s="156">
        <f>'Krok 1- Kalkulačka '!B141</f>
        <v>45</v>
      </c>
      <c r="B73" s="156">
        <f>'Krok 1- Kalkulačka '!C141</f>
        <v>0</v>
      </c>
      <c r="C73" s="156">
        <f>'Krok 1- Kalkulačka '!D141</f>
        <v>0</v>
      </c>
      <c r="D73" s="156">
        <f>'Krok 1- Kalkulačka '!E141</f>
        <v>0</v>
      </c>
      <c r="E73" s="156" t="str">
        <f>'Krok 1- Kalkulačka '!F141</f>
        <v>vyberte</v>
      </c>
      <c r="F73" s="159" t="str">
        <f>IF('Krok 1- Kalkulačka '!G141&gt;0,'Krok 1- Kalkulačka '!G141,"-")</f>
        <v>-</v>
      </c>
      <c r="G73" s="156">
        <f>'Krok 1- Kalkulačka '!K141</f>
        <v>0</v>
      </c>
      <c r="H73" s="157">
        <f>'Krok 1- Kalkulačka '!L141</f>
        <v>0</v>
      </c>
      <c r="I73" s="158">
        <f>'Krok 1- Kalkulačka '!DL141</f>
        <v>0</v>
      </c>
      <c r="J73" s="158">
        <f>'Krok 1- Kalkulačka '!DM141</f>
        <v>0</v>
      </c>
      <c r="K73" s="156" t="str">
        <f>'Krok 1- Kalkulačka '!N141</f>
        <v>vyberte</v>
      </c>
      <c r="L73" s="205">
        <f>'Krok 1- Kalkulačka '!DP141</f>
        <v>0</v>
      </c>
      <c r="M73" s="158">
        <f>'Krok 1- Kalkulačka '!ED141</f>
        <v>0</v>
      </c>
    </row>
    <row r="74" spans="1:13" ht="13.95" customHeight="1" x14ac:dyDescent="0.25">
      <c r="A74" s="156">
        <f>'Krok 1- Kalkulačka '!B144</f>
        <v>46</v>
      </c>
      <c r="B74" s="156">
        <f>'Krok 1- Kalkulačka '!C144</f>
        <v>0</v>
      </c>
      <c r="C74" s="156">
        <f>'Krok 1- Kalkulačka '!D144</f>
        <v>0</v>
      </c>
      <c r="D74" s="156">
        <f>'Krok 1- Kalkulačka '!E144</f>
        <v>0</v>
      </c>
      <c r="E74" s="156" t="str">
        <f>'Krok 1- Kalkulačka '!F144</f>
        <v>vyberte</v>
      </c>
      <c r="F74" s="159" t="str">
        <f>IF('Krok 1- Kalkulačka '!G144&gt;0,'Krok 1- Kalkulačka '!G144,"-")</f>
        <v>-</v>
      </c>
      <c r="G74" s="156">
        <f>'Krok 1- Kalkulačka '!K144</f>
        <v>0</v>
      </c>
      <c r="H74" s="157">
        <f>'Krok 1- Kalkulačka '!L144</f>
        <v>0</v>
      </c>
      <c r="I74" s="158">
        <f>'Krok 1- Kalkulačka '!DL144</f>
        <v>0</v>
      </c>
      <c r="J74" s="158">
        <f>'Krok 1- Kalkulačka '!DM144</f>
        <v>0</v>
      </c>
      <c r="K74" s="156" t="str">
        <f>'Krok 1- Kalkulačka '!N144</f>
        <v>vyberte</v>
      </c>
      <c r="L74" s="205">
        <f>'Krok 1- Kalkulačka '!DP144</f>
        <v>0</v>
      </c>
      <c r="M74" s="158">
        <f>'Krok 1- Kalkulačka '!ED144</f>
        <v>0</v>
      </c>
    </row>
    <row r="75" spans="1:13" ht="13.95" customHeight="1" x14ac:dyDescent="0.25">
      <c r="A75" s="156">
        <f>'Krok 1- Kalkulačka '!B147</f>
        <v>47</v>
      </c>
      <c r="B75" s="156">
        <f>'Krok 1- Kalkulačka '!C147</f>
        <v>0</v>
      </c>
      <c r="C75" s="156">
        <f>'Krok 1- Kalkulačka '!D147</f>
        <v>0</v>
      </c>
      <c r="D75" s="156">
        <f>'Krok 1- Kalkulačka '!E147</f>
        <v>0</v>
      </c>
      <c r="E75" s="156" t="str">
        <f>'Krok 1- Kalkulačka '!F147</f>
        <v>vyberte</v>
      </c>
      <c r="F75" s="159" t="str">
        <f>IF('Krok 1- Kalkulačka '!G147&gt;0,'Krok 1- Kalkulačka '!G147,"-")</f>
        <v>-</v>
      </c>
      <c r="G75" s="156">
        <f>'Krok 1- Kalkulačka '!K147</f>
        <v>0</v>
      </c>
      <c r="H75" s="157">
        <f>'Krok 1- Kalkulačka '!L147</f>
        <v>0</v>
      </c>
      <c r="I75" s="158">
        <f>'Krok 1- Kalkulačka '!DL147</f>
        <v>0</v>
      </c>
      <c r="J75" s="158">
        <f>'Krok 1- Kalkulačka '!DM147</f>
        <v>0</v>
      </c>
      <c r="K75" s="156" t="str">
        <f>'Krok 1- Kalkulačka '!N147</f>
        <v>vyberte</v>
      </c>
      <c r="L75" s="205">
        <f>'Krok 1- Kalkulačka '!DP147</f>
        <v>0</v>
      </c>
      <c r="M75" s="158">
        <f>'Krok 1- Kalkulačka '!ED147</f>
        <v>0</v>
      </c>
    </row>
    <row r="76" spans="1:13" ht="13.95" customHeight="1" x14ac:dyDescent="0.25">
      <c r="A76" s="156">
        <f>'Krok 1- Kalkulačka '!B150</f>
        <v>48</v>
      </c>
      <c r="B76" s="156">
        <f>'Krok 1- Kalkulačka '!C150</f>
        <v>0</v>
      </c>
      <c r="C76" s="156">
        <f>'Krok 1- Kalkulačka '!D150</f>
        <v>0</v>
      </c>
      <c r="D76" s="156">
        <f>'Krok 1- Kalkulačka '!E150</f>
        <v>0</v>
      </c>
      <c r="E76" s="156" t="str">
        <f>'Krok 1- Kalkulačka '!F150</f>
        <v>vyberte</v>
      </c>
      <c r="F76" s="159" t="str">
        <f>IF('Krok 1- Kalkulačka '!G150&gt;0,'Krok 1- Kalkulačka '!G150,"-")</f>
        <v>-</v>
      </c>
      <c r="G76" s="156">
        <f>'Krok 1- Kalkulačka '!K150</f>
        <v>0</v>
      </c>
      <c r="H76" s="157">
        <f>'Krok 1- Kalkulačka '!L150</f>
        <v>0</v>
      </c>
      <c r="I76" s="158">
        <f>'Krok 1- Kalkulačka '!DL150</f>
        <v>0</v>
      </c>
      <c r="J76" s="158">
        <f>'Krok 1- Kalkulačka '!DM150</f>
        <v>0</v>
      </c>
      <c r="K76" s="156" t="str">
        <f>'Krok 1- Kalkulačka '!N150</f>
        <v>vyberte</v>
      </c>
      <c r="L76" s="205">
        <f>'Krok 1- Kalkulačka '!DP150</f>
        <v>0</v>
      </c>
      <c r="M76" s="158">
        <f>'Krok 1- Kalkulačka '!ED150</f>
        <v>0</v>
      </c>
    </row>
    <row r="77" spans="1:13" ht="13.95" customHeight="1" x14ac:dyDescent="0.25">
      <c r="A77" s="156">
        <f>'Krok 1- Kalkulačka '!B153</f>
        <v>49</v>
      </c>
      <c r="B77" s="156">
        <f>'Krok 1- Kalkulačka '!C153</f>
        <v>0</v>
      </c>
      <c r="C77" s="156">
        <f>'Krok 1- Kalkulačka '!D153</f>
        <v>0</v>
      </c>
      <c r="D77" s="156">
        <f>'Krok 1- Kalkulačka '!E153</f>
        <v>0</v>
      </c>
      <c r="E77" s="156" t="str">
        <f>'Krok 1- Kalkulačka '!F153</f>
        <v>vyberte</v>
      </c>
      <c r="F77" s="159" t="str">
        <f>IF('Krok 1- Kalkulačka '!G153&gt;0,'Krok 1- Kalkulačka '!G153,"-")</f>
        <v>-</v>
      </c>
      <c r="G77" s="156">
        <f>'Krok 1- Kalkulačka '!K153</f>
        <v>0</v>
      </c>
      <c r="H77" s="157">
        <f>'Krok 1- Kalkulačka '!L153</f>
        <v>0</v>
      </c>
      <c r="I77" s="158">
        <f>'Krok 1- Kalkulačka '!DL153</f>
        <v>0</v>
      </c>
      <c r="J77" s="158">
        <f>'Krok 1- Kalkulačka '!DM153</f>
        <v>0</v>
      </c>
      <c r="K77" s="156" t="str">
        <f>'Krok 1- Kalkulačka '!N153</f>
        <v>vyberte</v>
      </c>
      <c r="L77" s="205">
        <f>'Krok 1- Kalkulačka '!DP153</f>
        <v>0</v>
      </c>
      <c r="M77" s="158">
        <f>'Krok 1- Kalkulačka '!ED153</f>
        <v>0</v>
      </c>
    </row>
    <row r="78" spans="1:13" ht="13.95" customHeight="1" x14ac:dyDescent="0.25">
      <c r="A78" s="156">
        <f>'Krok 1- Kalkulačka '!B156</f>
        <v>50</v>
      </c>
      <c r="B78" s="156">
        <f>'Krok 1- Kalkulačka '!C156</f>
        <v>0</v>
      </c>
      <c r="C78" s="156">
        <f>'Krok 1- Kalkulačka '!D156</f>
        <v>0</v>
      </c>
      <c r="D78" s="156">
        <f>'Krok 1- Kalkulačka '!E156</f>
        <v>0</v>
      </c>
      <c r="E78" s="156" t="str">
        <f>'Krok 1- Kalkulačka '!F156</f>
        <v>vyberte</v>
      </c>
      <c r="F78" s="159" t="str">
        <f>IF('Krok 1- Kalkulačka '!G156&gt;0,'Krok 1- Kalkulačka '!G156,"-")</f>
        <v>-</v>
      </c>
      <c r="G78" s="156">
        <f>'Krok 1- Kalkulačka '!K156</f>
        <v>0</v>
      </c>
      <c r="H78" s="157">
        <f>'Krok 1- Kalkulačka '!L156</f>
        <v>0</v>
      </c>
      <c r="I78" s="158">
        <f>'Krok 1- Kalkulačka '!DL156</f>
        <v>0</v>
      </c>
      <c r="J78" s="158">
        <f>'Krok 1- Kalkulačka '!DM156</f>
        <v>0</v>
      </c>
      <c r="K78" s="156" t="str">
        <f>'Krok 1- Kalkulačka '!N156</f>
        <v>vyberte</v>
      </c>
      <c r="L78" s="205">
        <f>'Krok 1- Kalkulačka '!DP156</f>
        <v>0</v>
      </c>
      <c r="M78" s="158">
        <f>'Krok 1- Kalkulačka '!ED156</f>
        <v>0</v>
      </c>
    </row>
    <row r="79" spans="1:13" ht="13.95" customHeight="1" x14ac:dyDescent="0.25">
      <c r="A79" s="156">
        <f>'Krok 1- Kalkulačka '!B159</f>
        <v>51</v>
      </c>
      <c r="B79" s="156">
        <f>'Krok 1- Kalkulačka '!C159</f>
        <v>0</v>
      </c>
      <c r="C79" s="156">
        <f>'Krok 1- Kalkulačka '!D159</f>
        <v>0</v>
      </c>
      <c r="D79" s="156">
        <f>'Krok 1- Kalkulačka '!E159</f>
        <v>0</v>
      </c>
      <c r="E79" s="156" t="str">
        <f>'Krok 1- Kalkulačka '!F159</f>
        <v>vyberte</v>
      </c>
      <c r="F79" s="159" t="str">
        <f>IF('Krok 1- Kalkulačka '!G159&gt;0,'Krok 1- Kalkulačka '!G159,"-")</f>
        <v>-</v>
      </c>
      <c r="G79" s="156">
        <f>'Krok 1- Kalkulačka '!K159</f>
        <v>0</v>
      </c>
      <c r="H79" s="157">
        <f>'Krok 1- Kalkulačka '!L159</f>
        <v>0</v>
      </c>
      <c r="I79" s="158">
        <f>'Krok 1- Kalkulačka '!DL159</f>
        <v>0</v>
      </c>
      <c r="J79" s="158">
        <f>'Krok 1- Kalkulačka '!DM159</f>
        <v>0</v>
      </c>
      <c r="K79" s="156" t="str">
        <f>'Krok 1- Kalkulačka '!N159</f>
        <v>vyberte</v>
      </c>
      <c r="L79" s="205">
        <f>'Krok 1- Kalkulačka '!DP159</f>
        <v>0</v>
      </c>
      <c r="M79" s="158">
        <f>'Krok 1- Kalkulačka '!ED159</f>
        <v>0</v>
      </c>
    </row>
    <row r="80" spans="1:13" ht="13.95" customHeight="1" x14ac:dyDescent="0.25">
      <c r="A80" s="156">
        <f>'Krok 1- Kalkulačka '!B162</f>
        <v>52</v>
      </c>
      <c r="B80" s="156">
        <f>'Krok 1- Kalkulačka '!C162</f>
        <v>0</v>
      </c>
      <c r="C80" s="156">
        <f>'Krok 1- Kalkulačka '!D162</f>
        <v>0</v>
      </c>
      <c r="D80" s="156">
        <f>'Krok 1- Kalkulačka '!E162</f>
        <v>0</v>
      </c>
      <c r="E80" s="156" t="str">
        <f>'Krok 1- Kalkulačka '!F162</f>
        <v>vyberte</v>
      </c>
      <c r="F80" s="159" t="str">
        <f>IF('Krok 1- Kalkulačka '!G162&gt;0,'Krok 1- Kalkulačka '!G162,"-")</f>
        <v>-</v>
      </c>
      <c r="G80" s="156">
        <f>'Krok 1- Kalkulačka '!K162</f>
        <v>0</v>
      </c>
      <c r="H80" s="157">
        <f>'Krok 1- Kalkulačka '!L162</f>
        <v>0</v>
      </c>
      <c r="I80" s="158">
        <f>'Krok 1- Kalkulačka '!DL162</f>
        <v>0</v>
      </c>
      <c r="J80" s="158">
        <f>'Krok 1- Kalkulačka '!DM162</f>
        <v>0</v>
      </c>
      <c r="K80" s="156" t="str">
        <f>'Krok 1- Kalkulačka '!N162</f>
        <v>vyberte</v>
      </c>
      <c r="L80" s="205">
        <f>'Krok 1- Kalkulačka '!DP162</f>
        <v>0</v>
      </c>
      <c r="M80" s="158">
        <f>'Krok 1- Kalkulačka '!ED162</f>
        <v>0</v>
      </c>
    </row>
    <row r="81" spans="1:13" x14ac:dyDescent="0.25">
      <c r="A81" s="156">
        <f>'Krok 1- Kalkulačka '!B165</f>
        <v>53</v>
      </c>
      <c r="B81" s="156">
        <f>'Krok 1- Kalkulačka '!C165</f>
        <v>0</v>
      </c>
      <c r="C81" s="156">
        <f>'Krok 1- Kalkulačka '!D165</f>
        <v>0</v>
      </c>
      <c r="D81" s="156">
        <f>'Krok 1- Kalkulačka '!E165</f>
        <v>0</v>
      </c>
      <c r="E81" s="156" t="str">
        <f>'Krok 1- Kalkulačka '!F165</f>
        <v>vyberte</v>
      </c>
      <c r="F81" s="159" t="str">
        <f>IF('Krok 1- Kalkulačka '!G165&gt;0,'Krok 1- Kalkulačka '!G165,"-")</f>
        <v>-</v>
      </c>
      <c r="G81" s="156">
        <f>'Krok 1- Kalkulačka '!K165</f>
        <v>0</v>
      </c>
      <c r="H81" s="157">
        <f>'Krok 1- Kalkulačka '!L165</f>
        <v>0</v>
      </c>
      <c r="I81" s="158">
        <f>'Krok 1- Kalkulačka '!DL165</f>
        <v>0</v>
      </c>
      <c r="J81" s="158">
        <f>'Krok 1- Kalkulačka '!DM165</f>
        <v>0</v>
      </c>
      <c r="K81" s="156" t="str">
        <f>'Krok 1- Kalkulačka '!N165</f>
        <v>vyberte</v>
      </c>
      <c r="L81" s="205">
        <f>'Krok 1- Kalkulačka '!DP165</f>
        <v>0</v>
      </c>
      <c r="M81" s="158">
        <f>'Krok 1- Kalkulačka '!ED165</f>
        <v>0</v>
      </c>
    </row>
    <row r="82" spans="1:13" x14ac:dyDescent="0.25">
      <c r="A82" s="156">
        <f>'Krok 1- Kalkulačka '!B168</f>
        <v>54</v>
      </c>
      <c r="B82" s="156">
        <f>'Krok 1- Kalkulačka '!C168</f>
        <v>0</v>
      </c>
      <c r="C82" s="156">
        <f>'Krok 1- Kalkulačka '!D168</f>
        <v>0</v>
      </c>
      <c r="D82" s="156">
        <f>'Krok 1- Kalkulačka '!E168</f>
        <v>0</v>
      </c>
      <c r="E82" s="156" t="str">
        <f>'Krok 1- Kalkulačka '!F168</f>
        <v>vyberte</v>
      </c>
      <c r="F82" s="159" t="str">
        <f>IF('Krok 1- Kalkulačka '!G168&gt;0,'Krok 1- Kalkulačka '!G168,"-")</f>
        <v>-</v>
      </c>
      <c r="G82" s="156">
        <f>'Krok 1- Kalkulačka '!K168</f>
        <v>0</v>
      </c>
      <c r="H82" s="157">
        <f>'Krok 1- Kalkulačka '!L168</f>
        <v>0</v>
      </c>
      <c r="I82" s="158">
        <f>'Krok 1- Kalkulačka '!DL168</f>
        <v>0</v>
      </c>
      <c r="J82" s="158">
        <f>'Krok 1- Kalkulačka '!DM168</f>
        <v>0</v>
      </c>
      <c r="K82" s="156" t="str">
        <f>'Krok 1- Kalkulačka '!N168</f>
        <v>vyberte</v>
      </c>
      <c r="L82" s="205">
        <f>'Krok 1- Kalkulačka '!DP168</f>
        <v>0</v>
      </c>
      <c r="M82" s="158">
        <f>'Krok 1- Kalkulačka '!ED168</f>
        <v>0</v>
      </c>
    </row>
    <row r="83" spans="1:13" x14ac:dyDescent="0.25">
      <c r="A83" s="156">
        <f>'Krok 1- Kalkulačka '!B171</f>
        <v>55</v>
      </c>
      <c r="B83" s="156">
        <f>'Krok 1- Kalkulačka '!C171</f>
        <v>0</v>
      </c>
      <c r="C83" s="156">
        <f>'Krok 1- Kalkulačka '!D171</f>
        <v>0</v>
      </c>
      <c r="D83" s="156">
        <f>'Krok 1- Kalkulačka '!E171</f>
        <v>0</v>
      </c>
      <c r="E83" s="156" t="str">
        <f>'Krok 1- Kalkulačka '!F171</f>
        <v>vyberte</v>
      </c>
      <c r="F83" s="159" t="str">
        <f>IF('Krok 1- Kalkulačka '!G171&gt;0,'Krok 1- Kalkulačka '!G171,"-")</f>
        <v>-</v>
      </c>
      <c r="G83" s="156">
        <f>'Krok 1- Kalkulačka '!K171</f>
        <v>0</v>
      </c>
      <c r="H83" s="157">
        <f>'Krok 1- Kalkulačka '!L171</f>
        <v>0</v>
      </c>
      <c r="I83" s="158">
        <f>'Krok 1- Kalkulačka '!DL171</f>
        <v>0</v>
      </c>
      <c r="J83" s="158">
        <f>'Krok 1- Kalkulačka '!DM171</f>
        <v>0</v>
      </c>
      <c r="K83" s="156" t="str">
        <f>'Krok 1- Kalkulačka '!N171</f>
        <v>vyberte</v>
      </c>
      <c r="L83" s="205">
        <f>'Krok 1- Kalkulačka '!DP171</f>
        <v>0</v>
      </c>
      <c r="M83" s="158">
        <f>'Krok 1- Kalkulačka '!ED171</f>
        <v>0</v>
      </c>
    </row>
    <row r="84" spans="1:13" ht="13.95" customHeight="1" x14ac:dyDescent="0.25">
      <c r="A84" s="156">
        <f>'Krok 1- Kalkulačka '!B174</f>
        <v>56</v>
      </c>
      <c r="B84" s="156">
        <f>'Krok 1- Kalkulačka '!C174</f>
        <v>0</v>
      </c>
      <c r="C84" s="156">
        <f>'Krok 1- Kalkulačka '!D174</f>
        <v>0</v>
      </c>
      <c r="D84" s="156">
        <f>'Krok 1- Kalkulačka '!E174</f>
        <v>0</v>
      </c>
      <c r="E84" s="156" t="str">
        <f>'Krok 1- Kalkulačka '!F174</f>
        <v>vyberte</v>
      </c>
      <c r="F84" s="159" t="str">
        <f>IF('Krok 1- Kalkulačka '!G174&gt;0,'Krok 1- Kalkulačka '!G174,"-")</f>
        <v>-</v>
      </c>
      <c r="G84" s="156">
        <f>'Krok 1- Kalkulačka '!K174</f>
        <v>0</v>
      </c>
      <c r="H84" s="157">
        <f>'Krok 1- Kalkulačka '!L174</f>
        <v>0</v>
      </c>
      <c r="I84" s="158">
        <f>'Krok 1- Kalkulačka '!DL174</f>
        <v>0</v>
      </c>
      <c r="J84" s="158">
        <f>'Krok 1- Kalkulačka '!DM174</f>
        <v>0</v>
      </c>
      <c r="K84" s="156" t="str">
        <f>'Krok 1- Kalkulačka '!N174</f>
        <v>vyberte</v>
      </c>
      <c r="L84" s="205">
        <f>'Krok 1- Kalkulačka '!DP174</f>
        <v>0</v>
      </c>
      <c r="M84" s="158">
        <f>'Krok 1- Kalkulačka '!ED174</f>
        <v>0</v>
      </c>
    </row>
    <row r="85" spans="1:13" ht="13.95" customHeight="1" x14ac:dyDescent="0.25">
      <c r="A85" s="156">
        <f>'Krok 1- Kalkulačka '!B177</f>
        <v>57</v>
      </c>
      <c r="B85" s="156">
        <f>'Krok 1- Kalkulačka '!C177</f>
        <v>0</v>
      </c>
      <c r="C85" s="156">
        <f>'Krok 1- Kalkulačka '!D177</f>
        <v>0</v>
      </c>
      <c r="D85" s="156">
        <f>'Krok 1- Kalkulačka '!E177</f>
        <v>0</v>
      </c>
      <c r="E85" s="156" t="str">
        <f>'Krok 1- Kalkulačka '!F177</f>
        <v>vyberte</v>
      </c>
      <c r="F85" s="159" t="str">
        <f>IF('Krok 1- Kalkulačka '!G177&gt;0,'Krok 1- Kalkulačka '!G177,"-")</f>
        <v>-</v>
      </c>
      <c r="G85" s="156">
        <f>'Krok 1- Kalkulačka '!K177</f>
        <v>0</v>
      </c>
      <c r="H85" s="157">
        <f>'Krok 1- Kalkulačka '!L177</f>
        <v>0</v>
      </c>
      <c r="I85" s="158">
        <f>'Krok 1- Kalkulačka '!DL177</f>
        <v>0</v>
      </c>
      <c r="J85" s="158">
        <f>'Krok 1- Kalkulačka '!DM177</f>
        <v>0</v>
      </c>
      <c r="K85" s="156" t="str">
        <f>'Krok 1- Kalkulačka '!N177</f>
        <v>vyberte</v>
      </c>
      <c r="L85" s="205">
        <f>'Krok 1- Kalkulačka '!DP177</f>
        <v>0</v>
      </c>
      <c r="M85" s="158">
        <f>'Krok 1- Kalkulačka '!ED177</f>
        <v>0</v>
      </c>
    </row>
    <row r="86" spans="1:13" ht="13.95" customHeight="1" x14ac:dyDescent="0.25">
      <c r="A86" s="156">
        <f>'Krok 1- Kalkulačka '!B180</f>
        <v>58</v>
      </c>
      <c r="B86" s="156">
        <f>'Krok 1- Kalkulačka '!C180</f>
        <v>0</v>
      </c>
      <c r="C86" s="156">
        <f>'Krok 1- Kalkulačka '!D180</f>
        <v>0</v>
      </c>
      <c r="D86" s="156">
        <f>'Krok 1- Kalkulačka '!E180</f>
        <v>0</v>
      </c>
      <c r="E86" s="156" t="str">
        <f>'Krok 1- Kalkulačka '!F180</f>
        <v>vyberte</v>
      </c>
      <c r="F86" s="159" t="str">
        <f>IF('Krok 1- Kalkulačka '!G180&gt;0,'Krok 1- Kalkulačka '!G180,"-")</f>
        <v>-</v>
      </c>
      <c r="G86" s="156">
        <f>'Krok 1- Kalkulačka '!K180</f>
        <v>0</v>
      </c>
      <c r="H86" s="157">
        <f>'Krok 1- Kalkulačka '!L180</f>
        <v>0</v>
      </c>
      <c r="I86" s="158">
        <f>'Krok 1- Kalkulačka '!DL180</f>
        <v>0</v>
      </c>
      <c r="J86" s="158">
        <f>'Krok 1- Kalkulačka '!DM180</f>
        <v>0</v>
      </c>
      <c r="K86" s="156" t="str">
        <f>'Krok 1- Kalkulačka '!N180</f>
        <v>vyberte</v>
      </c>
      <c r="L86" s="205">
        <f>'Krok 1- Kalkulačka '!DP180</f>
        <v>0</v>
      </c>
      <c r="M86" s="158">
        <f>'Krok 1- Kalkulačka '!ED180</f>
        <v>0</v>
      </c>
    </row>
    <row r="87" spans="1:13" ht="13.95" customHeight="1" x14ac:dyDescent="0.25">
      <c r="A87" s="156">
        <f>'Krok 1- Kalkulačka '!B183</f>
        <v>59</v>
      </c>
      <c r="B87" s="156">
        <f>'Krok 1- Kalkulačka '!C183</f>
        <v>0</v>
      </c>
      <c r="C87" s="156">
        <f>'Krok 1- Kalkulačka '!D183</f>
        <v>0</v>
      </c>
      <c r="D87" s="156">
        <f>'Krok 1- Kalkulačka '!E183</f>
        <v>0</v>
      </c>
      <c r="E87" s="156" t="str">
        <f>'Krok 1- Kalkulačka '!F183</f>
        <v>vyberte</v>
      </c>
      <c r="F87" s="159" t="str">
        <f>IF('Krok 1- Kalkulačka '!G183&gt;0,'Krok 1- Kalkulačka '!G183,"-")</f>
        <v>-</v>
      </c>
      <c r="G87" s="156">
        <f>'Krok 1- Kalkulačka '!K183</f>
        <v>0</v>
      </c>
      <c r="H87" s="157">
        <f>'Krok 1- Kalkulačka '!L183</f>
        <v>0</v>
      </c>
      <c r="I87" s="158">
        <f>'Krok 1- Kalkulačka '!DL183</f>
        <v>0</v>
      </c>
      <c r="J87" s="158">
        <f>'Krok 1- Kalkulačka '!DM183</f>
        <v>0</v>
      </c>
      <c r="K87" s="156" t="str">
        <f>'Krok 1- Kalkulačka '!N183</f>
        <v>vyberte</v>
      </c>
      <c r="L87" s="205">
        <f>'Krok 1- Kalkulačka '!DP183</f>
        <v>0</v>
      </c>
      <c r="M87" s="158">
        <f>'Krok 1- Kalkulačka '!ED183</f>
        <v>0</v>
      </c>
    </row>
    <row r="88" spans="1:13" ht="13.95" customHeight="1" x14ac:dyDescent="0.25">
      <c r="A88" s="156">
        <f>'Krok 1- Kalkulačka '!B186</f>
        <v>60</v>
      </c>
      <c r="B88" s="156">
        <f>'Krok 1- Kalkulačka '!C186</f>
        <v>0</v>
      </c>
      <c r="C88" s="156">
        <f>'Krok 1- Kalkulačka '!D186</f>
        <v>0</v>
      </c>
      <c r="D88" s="156">
        <f>'Krok 1- Kalkulačka '!E186</f>
        <v>0</v>
      </c>
      <c r="E88" s="156" t="str">
        <f>'Krok 1- Kalkulačka '!F186</f>
        <v>vyberte</v>
      </c>
      <c r="F88" s="159" t="str">
        <f>IF('Krok 1- Kalkulačka '!G186&gt;0,'Krok 1- Kalkulačka '!G186,"-")</f>
        <v>-</v>
      </c>
      <c r="G88" s="156">
        <f>'Krok 1- Kalkulačka '!K186</f>
        <v>0</v>
      </c>
      <c r="H88" s="157">
        <f>'Krok 1- Kalkulačka '!L186</f>
        <v>0</v>
      </c>
      <c r="I88" s="158">
        <f>'Krok 1- Kalkulačka '!DL186</f>
        <v>0</v>
      </c>
      <c r="J88" s="158">
        <f>'Krok 1- Kalkulačka '!DM186</f>
        <v>0</v>
      </c>
      <c r="K88" s="156" t="str">
        <f>'Krok 1- Kalkulačka '!N186</f>
        <v>vyberte</v>
      </c>
      <c r="L88" s="205">
        <f>'Krok 1- Kalkulačka '!DP186</f>
        <v>0</v>
      </c>
      <c r="M88" s="158">
        <f>'Krok 1- Kalkulačka '!ED186</f>
        <v>0</v>
      </c>
    </row>
    <row r="89" spans="1:13" ht="13.95" customHeight="1" x14ac:dyDescent="0.25">
      <c r="A89" s="156">
        <f>'Krok 1- Kalkulačka '!B189</f>
        <v>61</v>
      </c>
      <c r="B89" s="156">
        <f>'Krok 1- Kalkulačka '!C189</f>
        <v>0</v>
      </c>
      <c r="C89" s="156">
        <f>'Krok 1- Kalkulačka '!D189</f>
        <v>0</v>
      </c>
      <c r="D89" s="156">
        <f>'Krok 1- Kalkulačka '!E189</f>
        <v>0</v>
      </c>
      <c r="E89" s="156" t="str">
        <f>'Krok 1- Kalkulačka '!F189</f>
        <v>vyberte</v>
      </c>
      <c r="F89" s="159" t="str">
        <f>IF('Krok 1- Kalkulačka '!G189&gt;0,'Krok 1- Kalkulačka '!G189,"-")</f>
        <v>-</v>
      </c>
      <c r="G89" s="156">
        <f>'Krok 1- Kalkulačka '!K189</f>
        <v>0</v>
      </c>
      <c r="H89" s="157">
        <f>'Krok 1- Kalkulačka '!L189</f>
        <v>0</v>
      </c>
      <c r="I89" s="158">
        <f>'Krok 1- Kalkulačka '!DL189</f>
        <v>0</v>
      </c>
      <c r="J89" s="158">
        <f>'Krok 1- Kalkulačka '!DM189</f>
        <v>0</v>
      </c>
      <c r="K89" s="156" t="str">
        <f>'Krok 1- Kalkulačka '!N189</f>
        <v>vyberte</v>
      </c>
      <c r="L89" s="205">
        <f>'Krok 1- Kalkulačka '!DP189</f>
        <v>0</v>
      </c>
      <c r="M89" s="158">
        <f>'Krok 1- Kalkulačka '!ED189</f>
        <v>0</v>
      </c>
    </row>
    <row r="90" spans="1:13" ht="13.95" customHeight="1" x14ac:dyDescent="0.25">
      <c r="A90" s="156">
        <f>'Krok 1- Kalkulačka '!B192</f>
        <v>62</v>
      </c>
      <c r="B90" s="156">
        <f>'Krok 1- Kalkulačka '!C192</f>
        <v>0</v>
      </c>
      <c r="C90" s="156">
        <f>'Krok 1- Kalkulačka '!D192</f>
        <v>0</v>
      </c>
      <c r="D90" s="156">
        <f>'Krok 1- Kalkulačka '!E192</f>
        <v>0</v>
      </c>
      <c r="E90" s="156" t="str">
        <f>'Krok 1- Kalkulačka '!F192</f>
        <v>vyberte</v>
      </c>
      <c r="F90" s="159" t="str">
        <f>IF('Krok 1- Kalkulačka '!G192&gt;0,'Krok 1- Kalkulačka '!G192,"-")</f>
        <v>-</v>
      </c>
      <c r="G90" s="156">
        <f>'Krok 1- Kalkulačka '!K192</f>
        <v>0</v>
      </c>
      <c r="H90" s="157">
        <f>'Krok 1- Kalkulačka '!L192</f>
        <v>0</v>
      </c>
      <c r="I90" s="158">
        <f>'Krok 1- Kalkulačka '!DL192</f>
        <v>0</v>
      </c>
      <c r="J90" s="158">
        <f>'Krok 1- Kalkulačka '!DM192</f>
        <v>0</v>
      </c>
      <c r="K90" s="156" t="str">
        <f>'Krok 1- Kalkulačka '!N192</f>
        <v>vyberte</v>
      </c>
      <c r="L90" s="205">
        <f>'Krok 1- Kalkulačka '!DP192</f>
        <v>0</v>
      </c>
      <c r="M90" s="158">
        <f>'Krok 1- Kalkulačka '!ED192</f>
        <v>0</v>
      </c>
    </row>
    <row r="91" spans="1:13" ht="13.95" customHeight="1" x14ac:dyDescent="0.25">
      <c r="A91" s="156">
        <f>'Krok 1- Kalkulačka '!B195</f>
        <v>63</v>
      </c>
      <c r="B91" s="156">
        <f>'Krok 1- Kalkulačka '!C195</f>
        <v>0</v>
      </c>
      <c r="C91" s="156">
        <f>'Krok 1- Kalkulačka '!D195</f>
        <v>0</v>
      </c>
      <c r="D91" s="156">
        <f>'Krok 1- Kalkulačka '!E195</f>
        <v>0</v>
      </c>
      <c r="E91" s="156" t="str">
        <f>'Krok 1- Kalkulačka '!F195</f>
        <v>vyberte</v>
      </c>
      <c r="F91" s="159" t="str">
        <f>IF('Krok 1- Kalkulačka '!G195&gt;0,'Krok 1- Kalkulačka '!G195,"-")</f>
        <v>-</v>
      </c>
      <c r="G91" s="156">
        <f>'Krok 1- Kalkulačka '!K195</f>
        <v>0</v>
      </c>
      <c r="H91" s="157">
        <f>'Krok 1- Kalkulačka '!L195</f>
        <v>0</v>
      </c>
      <c r="I91" s="158">
        <f>'Krok 1- Kalkulačka '!DL195</f>
        <v>0</v>
      </c>
      <c r="J91" s="158">
        <f>'Krok 1- Kalkulačka '!DM195</f>
        <v>0</v>
      </c>
      <c r="K91" s="156" t="str">
        <f>'Krok 1- Kalkulačka '!N195</f>
        <v>vyberte</v>
      </c>
      <c r="L91" s="205">
        <f>'Krok 1- Kalkulačka '!DP195</f>
        <v>0</v>
      </c>
      <c r="M91" s="158">
        <f>'Krok 1- Kalkulačka '!ED195</f>
        <v>0</v>
      </c>
    </row>
    <row r="92" spans="1:13" ht="13.95" customHeight="1" x14ac:dyDescent="0.25">
      <c r="A92" s="156">
        <f>'Krok 1- Kalkulačka '!B198</f>
        <v>64</v>
      </c>
      <c r="B92" s="156">
        <f>'Krok 1- Kalkulačka '!C198</f>
        <v>0</v>
      </c>
      <c r="C92" s="156">
        <f>'Krok 1- Kalkulačka '!D198</f>
        <v>0</v>
      </c>
      <c r="D92" s="156">
        <f>'Krok 1- Kalkulačka '!E198</f>
        <v>0</v>
      </c>
      <c r="E92" s="156" t="str">
        <f>'Krok 1- Kalkulačka '!F198</f>
        <v>vyberte</v>
      </c>
      <c r="F92" s="159" t="str">
        <f>IF('Krok 1- Kalkulačka '!G198&gt;0,'Krok 1- Kalkulačka '!G198,"-")</f>
        <v>-</v>
      </c>
      <c r="G92" s="156">
        <f>'Krok 1- Kalkulačka '!K198</f>
        <v>0</v>
      </c>
      <c r="H92" s="157">
        <f>'Krok 1- Kalkulačka '!L198</f>
        <v>0</v>
      </c>
      <c r="I92" s="158">
        <f>'Krok 1- Kalkulačka '!DL198</f>
        <v>0</v>
      </c>
      <c r="J92" s="158">
        <f>'Krok 1- Kalkulačka '!DM198</f>
        <v>0</v>
      </c>
      <c r="K92" s="156" t="str">
        <f>'Krok 1- Kalkulačka '!N198</f>
        <v>vyberte</v>
      </c>
      <c r="L92" s="205">
        <f>'Krok 1- Kalkulačka '!DP198</f>
        <v>0</v>
      </c>
      <c r="M92" s="158">
        <f>'Krok 1- Kalkulačka '!ED198</f>
        <v>0</v>
      </c>
    </row>
    <row r="93" spans="1:13" ht="13.95" customHeight="1" x14ac:dyDescent="0.25">
      <c r="A93" s="156">
        <f>'Krok 1- Kalkulačka '!B201</f>
        <v>65</v>
      </c>
      <c r="B93" s="156">
        <f>'Krok 1- Kalkulačka '!C201</f>
        <v>0</v>
      </c>
      <c r="C93" s="156">
        <f>'Krok 1- Kalkulačka '!D201</f>
        <v>0</v>
      </c>
      <c r="D93" s="156">
        <f>'Krok 1- Kalkulačka '!E201</f>
        <v>0</v>
      </c>
      <c r="E93" s="156" t="str">
        <f>'Krok 1- Kalkulačka '!F201</f>
        <v>vyberte</v>
      </c>
      <c r="F93" s="159" t="str">
        <f>IF('Krok 1- Kalkulačka '!G201&gt;0,'Krok 1- Kalkulačka '!G201,"-")</f>
        <v>-</v>
      </c>
      <c r="G93" s="156">
        <f>'Krok 1- Kalkulačka '!K201</f>
        <v>0</v>
      </c>
      <c r="H93" s="157">
        <f>'Krok 1- Kalkulačka '!L201</f>
        <v>0</v>
      </c>
      <c r="I93" s="158">
        <f>'Krok 1- Kalkulačka '!DL201</f>
        <v>0</v>
      </c>
      <c r="J93" s="158">
        <f>'Krok 1- Kalkulačka '!DM201</f>
        <v>0</v>
      </c>
      <c r="K93" s="156" t="str">
        <f>'Krok 1- Kalkulačka '!N201</f>
        <v>vyberte</v>
      </c>
      <c r="L93" s="205">
        <f>'Krok 1- Kalkulačka '!DP201</f>
        <v>0</v>
      </c>
      <c r="M93" s="158">
        <f>'Krok 1- Kalkulačka '!ED201</f>
        <v>0</v>
      </c>
    </row>
    <row r="94" spans="1:13" ht="13.95" customHeight="1" x14ac:dyDescent="0.25">
      <c r="A94" s="156">
        <f>'Krok 1- Kalkulačka '!B204</f>
        <v>66</v>
      </c>
      <c r="B94" s="156">
        <f>'Krok 1- Kalkulačka '!C204</f>
        <v>0</v>
      </c>
      <c r="C94" s="156">
        <f>'Krok 1- Kalkulačka '!D204</f>
        <v>0</v>
      </c>
      <c r="D94" s="156">
        <f>'Krok 1- Kalkulačka '!E204</f>
        <v>0</v>
      </c>
      <c r="E94" s="156" t="str">
        <f>'Krok 1- Kalkulačka '!F204</f>
        <v>vyberte</v>
      </c>
      <c r="F94" s="159" t="str">
        <f>IF('Krok 1- Kalkulačka '!G204&gt;0,'Krok 1- Kalkulačka '!G204,"-")</f>
        <v>-</v>
      </c>
      <c r="G94" s="156">
        <f>'Krok 1- Kalkulačka '!K204</f>
        <v>0</v>
      </c>
      <c r="H94" s="157">
        <f>'Krok 1- Kalkulačka '!L204</f>
        <v>0</v>
      </c>
      <c r="I94" s="158">
        <f>'Krok 1- Kalkulačka '!DL204</f>
        <v>0</v>
      </c>
      <c r="J94" s="158">
        <f>'Krok 1- Kalkulačka '!DM204</f>
        <v>0</v>
      </c>
      <c r="K94" s="156" t="str">
        <f>'Krok 1- Kalkulačka '!N204</f>
        <v>vyberte</v>
      </c>
      <c r="L94" s="205">
        <f>'Krok 1- Kalkulačka '!DP204</f>
        <v>0</v>
      </c>
      <c r="M94" s="158">
        <f>'Krok 1- Kalkulačka '!ED204</f>
        <v>0</v>
      </c>
    </row>
    <row r="95" spans="1:13" ht="13.95" customHeight="1" x14ac:dyDescent="0.25">
      <c r="A95" s="156">
        <f>'Krok 1- Kalkulačka '!B207</f>
        <v>67</v>
      </c>
      <c r="B95" s="156">
        <f>'Krok 1- Kalkulačka '!C207</f>
        <v>0</v>
      </c>
      <c r="C95" s="156">
        <f>'Krok 1- Kalkulačka '!D207</f>
        <v>0</v>
      </c>
      <c r="D95" s="156">
        <f>'Krok 1- Kalkulačka '!E207</f>
        <v>0</v>
      </c>
      <c r="E95" s="156" t="str">
        <f>'Krok 1- Kalkulačka '!F207</f>
        <v>vyberte</v>
      </c>
      <c r="F95" s="159" t="str">
        <f>IF('Krok 1- Kalkulačka '!G207&gt;0,'Krok 1- Kalkulačka '!G207,"-")</f>
        <v>-</v>
      </c>
      <c r="G95" s="156">
        <f>'Krok 1- Kalkulačka '!K207</f>
        <v>0</v>
      </c>
      <c r="H95" s="157">
        <f>'Krok 1- Kalkulačka '!L207</f>
        <v>0</v>
      </c>
      <c r="I95" s="158">
        <f>'Krok 1- Kalkulačka '!DL207</f>
        <v>0</v>
      </c>
      <c r="J95" s="158">
        <f>'Krok 1- Kalkulačka '!DM207</f>
        <v>0</v>
      </c>
      <c r="K95" s="156" t="str">
        <f>'Krok 1- Kalkulačka '!N207</f>
        <v>vyberte</v>
      </c>
      <c r="L95" s="205">
        <f>'Krok 1- Kalkulačka '!DP207</f>
        <v>0</v>
      </c>
      <c r="M95" s="158">
        <f>'Krok 1- Kalkulačka '!ED207</f>
        <v>0</v>
      </c>
    </row>
    <row r="96" spans="1:13" ht="13.95" customHeight="1" x14ac:dyDescent="0.25">
      <c r="A96" s="156">
        <f>'Krok 1- Kalkulačka '!B210</f>
        <v>68</v>
      </c>
      <c r="B96" s="156">
        <f>'Krok 1- Kalkulačka '!C210</f>
        <v>0</v>
      </c>
      <c r="C96" s="156">
        <f>'Krok 1- Kalkulačka '!D210</f>
        <v>0</v>
      </c>
      <c r="D96" s="156">
        <f>'Krok 1- Kalkulačka '!E210</f>
        <v>0</v>
      </c>
      <c r="E96" s="156" t="str">
        <f>'Krok 1- Kalkulačka '!F210</f>
        <v>vyberte</v>
      </c>
      <c r="F96" s="159" t="str">
        <f>IF('Krok 1- Kalkulačka '!G210&gt;0,'Krok 1- Kalkulačka '!G210,"-")</f>
        <v>-</v>
      </c>
      <c r="G96" s="156">
        <f>'Krok 1- Kalkulačka '!K210</f>
        <v>0</v>
      </c>
      <c r="H96" s="157">
        <f>'Krok 1- Kalkulačka '!L210</f>
        <v>0</v>
      </c>
      <c r="I96" s="158">
        <f>'Krok 1- Kalkulačka '!DL210</f>
        <v>0</v>
      </c>
      <c r="J96" s="158">
        <f>'Krok 1- Kalkulačka '!DM210</f>
        <v>0</v>
      </c>
      <c r="K96" s="156" t="str">
        <f>'Krok 1- Kalkulačka '!N210</f>
        <v>vyberte</v>
      </c>
      <c r="L96" s="205">
        <f>'Krok 1- Kalkulačka '!DP210</f>
        <v>0</v>
      </c>
      <c r="M96" s="158">
        <f>'Krok 1- Kalkulačka '!ED210</f>
        <v>0</v>
      </c>
    </row>
    <row r="97" spans="1:13" ht="13.95" customHeight="1" x14ac:dyDescent="0.25">
      <c r="A97" s="156">
        <f>'Krok 1- Kalkulačka '!B213</f>
        <v>69</v>
      </c>
      <c r="B97" s="156">
        <f>'Krok 1- Kalkulačka '!C213</f>
        <v>0</v>
      </c>
      <c r="C97" s="156">
        <f>'Krok 1- Kalkulačka '!D213</f>
        <v>0</v>
      </c>
      <c r="D97" s="156">
        <f>'Krok 1- Kalkulačka '!E213</f>
        <v>0</v>
      </c>
      <c r="E97" s="156" t="str">
        <f>'Krok 1- Kalkulačka '!F213</f>
        <v>vyberte</v>
      </c>
      <c r="F97" s="159" t="str">
        <f>IF('Krok 1- Kalkulačka '!G213&gt;0,'Krok 1- Kalkulačka '!G213,"-")</f>
        <v>-</v>
      </c>
      <c r="G97" s="156">
        <f>'Krok 1- Kalkulačka '!K213</f>
        <v>0</v>
      </c>
      <c r="H97" s="157">
        <f>'Krok 1- Kalkulačka '!L213</f>
        <v>0</v>
      </c>
      <c r="I97" s="158">
        <f>'Krok 1- Kalkulačka '!DL213</f>
        <v>0</v>
      </c>
      <c r="J97" s="158">
        <f>'Krok 1- Kalkulačka '!DM213</f>
        <v>0</v>
      </c>
      <c r="K97" s="156" t="str">
        <f>'Krok 1- Kalkulačka '!N213</f>
        <v>vyberte</v>
      </c>
      <c r="L97" s="205">
        <f>'Krok 1- Kalkulačka '!DP213</f>
        <v>0</v>
      </c>
      <c r="M97" s="158">
        <f>'Krok 1- Kalkulačka '!ED213</f>
        <v>0</v>
      </c>
    </row>
    <row r="98" spans="1:13" ht="13.95" customHeight="1" x14ac:dyDescent="0.25">
      <c r="A98" s="156">
        <f>'Krok 1- Kalkulačka '!B216</f>
        <v>70</v>
      </c>
      <c r="B98" s="156">
        <f>'Krok 1- Kalkulačka '!C216</f>
        <v>0</v>
      </c>
      <c r="C98" s="156">
        <f>'Krok 1- Kalkulačka '!D216</f>
        <v>0</v>
      </c>
      <c r="D98" s="156">
        <f>'Krok 1- Kalkulačka '!E216</f>
        <v>0</v>
      </c>
      <c r="E98" s="156" t="str">
        <f>'Krok 1- Kalkulačka '!F216</f>
        <v>vyberte</v>
      </c>
      <c r="F98" s="159" t="str">
        <f>IF('Krok 1- Kalkulačka '!G216&gt;0,'Krok 1- Kalkulačka '!G216,"-")</f>
        <v>-</v>
      </c>
      <c r="G98" s="156">
        <f>'Krok 1- Kalkulačka '!K216</f>
        <v>0</v>
      </c>
      <c r="H98" s="157">
        <f>'Krok 1- Kalkulačka '!L216</f>
        <v>0</v>
      </c>
      <c r="I98" s="158">
        <f>'Krok 1- Kalkulačka '!DL216</f>
        <v>0</v>
      </c>
      <c r="J98" s="158">
        <f>'Krok 1- Kalkulačka '!DM216</f>
        <v>0</v>
      </c>
      <c r="K98" s="156" t="str">
        <f>'Krok 1- Kalkulačka '!N216</f>
        <v>vyberte</v>
      </c>
      <c r="L98" s="205">
        <f>'Krok 1- Kalkulačka '!DP216</f>
        <v>0</v>
      </c>
      <c r="M98" s="158">
        <f>'Krok 1- Kalkulačka '!ED216</f>
        <v>0</v>
      </c>
    </row>
    <row r="99" spans="1:13" ht="13.95" customHeight="1" x14ac:dyDescent="0.25">
      <c r="A99" s="156">
        <f>'Krok 1- Kalkulačka '!B219</f>
        <v>71</v>
      </c>
      <c r="B99" s="156">
        <f>'Krok 1- Kalkulačka '!C219</f>
        <v>0</v>
      </c>
      <c r="C99" s="156">
        <f>'Krok 1- Kalkulačka '!D219</f>
        <v>0</v>
      </c>
      <c r="D99" s="156">
        <f>'Krok 1- Kalkulačka '!E219</f>
        <v>0</v>
      </c>
      <c r="E99" s="156" t="str">
        <f>'Krok 1- Kalkulačka '!F219</f>
        <v>vyberte</v>
      </c>
      <c r="F99" s="159" t="str">
        <f>IF('Krok 1- Kalkulačka '!G219&gt;0,'Krok 1- Kalkulačka '!G219,"-")</f>
        <v>-</v>
      </c>
      <c r="G99" s="156">
        <f>'Krok 1- Kalkulačka '!K219</f>
        <v>0</v>
      </c>
      <c r="H99" s="157">
        <f>'Krok 1- Kalkulačka '!L219</f>
        <v>0</v>
      </c>
      <c r="I99" s="158">
        <f>'Krok 1- Kalkulačka '!DL219</f>
        <v>0</v>
      </c>
      <c r="J99" s="158">
        <f>'Krok 1- Kalkulačka '!DM219</f>
        <v>0</v>
      </c>
      <c r="K99" s="156" t="str">
        <f>'Krok 1- Kalkulačka '!N219</f>
        <v>vyberte</v>
      </c>
      <c r="L99" s="205">
        <f>'Krok 1- Kalkulačka '!DP219</f>
        <v>0</v>
      </c>
      <c r="M99" s="158">
        <f>'Krok 1- Kalkulačka '!ED219</f>
        <v>0</v>
      </c>
    </row>
    <row r="100" spans="1:13" ht="13.95" customHeight="1" x14ac:dyDescent="0.25">
      <c r="A100" s="156">
        <f>'Krok 1- Kalkulačka '!B222</f>
        <v>72</v>
      </c>
      <c r="B100" s="156">
        <f>'Krok 1- Kalkulačka '!C222</f>
        <v>0</v>
      </c>
      <c r="C100" s="156">
        <f>'Krok 1- Kalkulačka '!D222</f>
        <v>0</v>
      </c>
      <c r="D100" s="156">
        <f>'Krok 1- Kalkulačka '!E222</f>
        <v>0</v>
      </c>
      <c r="E100" s="156" t="str">
        <f>'Krok 1- Kalkulačka '!F222</f>
        <v>vyberte</v>
      </c>
      <c r="F100" s="159" t="str">
        <f>IF('Krok 1- Kalkulačka '!G222&gt;0,'Krok 1- Kalkulačka '!G222,"-")</f>
        <v>-</v>
      </c>
      <c r="G100" s="156">
        <f>'Krok 1- Kalkulačka '!K222</f>
        <v>0</v>
      </c>
      <c r="H100" s="157">
        <f>'Krok 1- Kalkulačka '!L222</f>
        <v>0</v>
      </c>
      <c r="I100" s="158">
        <f>'Krok 1- Kalkulačka '!DL222</f>
        <v>0</v>
      </c>
      <c r="J100" s="158">
        <f>'Krok 1- Kalkulačka '!DM222</f>
        <v>0</v>
      </c>
      <c r="K100" s="156" t="str">
        <f>'Krok 1- Kalkulačka '!N222</f>
        <v>vyberte</v>
      </c>
      <c r="L100" s="205">
        <f>'Krok 1- Kalkulačka '!DP222</f>
        <v>0</v>
      </c>
      <c r="M100" s="158">
        <f>'Krok 1- Kalkulačka '!ED222</f>
        <v>0</v>
      </c>
    </row>
    <row r="101" spans="1:13" ht="13.95" customHeight="1" x14ac:dyDescent="0.25">
      <c r="A101" s="156">
        <f>'Krok 1- Kalkulačka '!B225</f>
        <v>73</v>
      </c>
      <c r="B101" s="156">
        <f>'Krok 1- Kalkulačka '!C225</f>
        <v>0</v>
      </c>
      <c r="C101" s="156">
        <f>'Krok 1- Kalkulačka '!D225</f>
        <v>0</v>
      </c>
      <c r="D101" s="156">
        <f>'Krok 1- Kalkulačka '!E225</f>
        <v>0</v>
      </c>
      <c r="E101" s="156" t="str">
        <f>'Krok 1- Kalkulačka '!F225</f>
        <v>vyberte</v>
      </c>
      <c r="F101" s="159" t="str">
        <f>IF('Krok 1- Kalkulačka '!G225&gt;0,'Krok 1- Kalkulačka '!G225,"-")</f>
        <v>-</v>
      </c>
      <c r="G101" s="156">
        <f>'Krok 1- Kalkulačka '!K225</f>
        <v>0</v>
      </c>
      <c r="H101" s="157">
        <f>'Krok 1- Kalkulačka '!L225</f>
        <v>0</v>
      </c>
      <c r="I101" s="158">
        <f>'Krok 1- Kalkulačka '!DL225</f>
        <v>0</v>
      </c>
      <c r="J101" s="158">
        <f>'Krok 1- Kalkulačka '!DM225</f>
        <v>0</v>
      </c>
      <c r="K101" s="156" t="str">
        <f>'Krok 1- Kalkulačka '!N225</f>
        <v>vyberte</v>
      </c>
      <c r="L101" s="205">
        <f>'Krok 1- Kalkulačka '!DP225</f>
        <v>0</v>
      </c>
      <c r="M101" s="158">
        <f>'Krok 1- Kalkulačka '!ED225</f>
        <v>0</v>
      </c>
    </row>
    <row r="102" spans="1:13" ht="13.95" customHeight="1" x14ac:dyDescent="0.25">
      <c r="A102" s="156">
        <f>'Krok 1- Kalkulačka '!B228</f>
        <v>74</v>
      </c>
      <c r="B102" s="156">
        <f>'Krok 1- Kalkulačka '!C228</f>
        <v>0</v>
      </c>
      <c r="C102" s="156">
        <f>'Krok 1- Kalkulačka '!D228</f>
        <v>0</v>
      </c>
      <c r="D102" s="156">
        <f>'Krok 1- Kalkulačka '!E228</f>
        <v>0</v>
      </c>
      <c r="E102" s="156" t="str">
        <f>'Krok 1- Kalkulačka '!F228</f>
        <v>vyberte</v>
      </c>
      <c r="F102" s="159" t="str">
        <f>IF('Krok 1- Kalkulačka '!G228&gt;0,'Krok 1- Kalkulačka '!G228,"-")</f>
        <v>-</v>
      </c>
      <c r="G102" s="156">
        <f>'Krok 1- Kalkulačka '!K228</f>
        <v>0</v>
      </c>
      <c r="H102" s="157">
        <f>'Krok 1- Kalkulačka '!L228</f>
        <v>0</v>
      </c>
      <c r="I102" s="158">
        <f>'Krok 1- Kalkulačka '!DL228</f>
        <v>0</v>
      </c>
      <c r="J102" s="158">
        <f>'Krok 1- Kalkulačka '!DM228</f>
        <v>0</v>
      </c>
      <c r="K102" s="156" t="str">
        <f>'Krok 1- Kalkulačka '!N228</f>
        <v>vyberte</v>
      </c>
      <c r="L102" s="205">
        <f>'Krok 1- Kalkulačka '!DP228</f>
        <v>0</v>
      </c>
      <c r="M102" s="158">
        <f>'Krok 1- Kalkulačka '!ED228</f>
        <v>0</v>
      </c>
    </row>
    <row r="103" spans="1:13" ht="13.95" customHeight="1" x14ac:dyDescent="0.25">
      <c r="A103" s="156">
        <f>'Krok 1- Kalkulačka '!B231</f>
        <v>75</v>
      </c>
      <c r="B103" s="156">
        <f>'Krok 1- Kalkulačka '!C231</f>
        <v>0</v>
      </c>
      <c r="C103" s="156">
        <f>'Krok 1- Kalkulačka '!D231</f>
        <v>0</v>
      </c>
      <c r="D103" s="156">
        <f>'Krok 1- Kalkulačka '!E231</f>
        <v>0</v>
      </c>
      <c r="E103" s="156" t="str">
        <f>'Krok 1- Kalkulačka '!F231</f>
        <v>vyberte</v>
      </c>
      <c r="F103" s="159" t="str">
        <f>IF('Krok 1- Kalkulačka '!G231&gt;0,'Krok 1- Kalkulačka '!G231,"-")</f>
        <v>-</v>
      </c>
      <c r="G103" s="156">
        <f>'Krok 1- Kalkulačka '!K231</f>
        <v>0</v>
      </c>
      <c r="H103" s="157">
        <f>'Krok 1- Kalkulačka '!L231</f>
        <v>0</v>
      </c>
      <c r="I103" s="158">
        <f>'Krok 1- Kalkulačka '!DL231</f>
        <v>0</v>
      </c>
      <c r="J103" s="158">
        <f>'Krok 1- Kalkulačka '!DM231</f>
        <v>0</v>
      </c>
      <c r="K103" s="156" t="str">
        <f>'Krok 1- Kalkulačka '!N231</f>
        <v>vyberte</v>
      </c>
      <c r="L103" s="205">
        <f>'Krok 1- Kalkulačka '!DP231</f>
        <v>0</v>
      </c>
      <c r="M103" s="158">
        <f>'Krok 1- Kalkulačka '!ED231</f>
        <v>0</v>
      </c>
    </row>
    <row r="104" spans="1:13" ht="13.95" customHeight="1" x14ac:dyDescent="0.25">
      <c r="A104" s="156">
        <f>'Krok 1- Kalkulačka '!B234</f>
        <v>76</v>
      </c>
      <c r="B104" s="156">
        <f>'Krok 1- Kalkulačka '!C234</f>
        <v>0</v>
      </c>
      <c r="C104" s="156">
        <f>'Krok 1- Kalkulačka '!D234</f>
        <v>0</v>
      </c>
      <c r="D104" s="156">
        <f>'Krok 1- Kalkulačka '!E234</f>
        <v>0</v>
      </c>
      <c r="E104" s="156" t="str">
        <f>'Krok 1- Kalkulačka '!F234</f>
        <v>vyberte</v>
      </c>
      <c r="F104" s="159" t="str">
        <f>IF('Krok 1- Kalkulačka '!G234&gt;0,'Krok 1- Kalkulačka '!G234,"-")</f>
        <v>-</v>
      </c>
      <c r="G104" s="156">
        <f>'Krok 1- Kalkulačka '!K234</f>
        <v>0</v>
      </c>
      <c r="H104" s="157">
        <f>'Krok 1- Kalkulačka '!L234</f>
        <v>0</v>
      </c>
      <c r="I104" s="158">
        <f>'Krok 1- Kalkulačka '!DL234</f>
        <v>0</v>
      </c>
      <c r="J104" s="158">
        <f>'Krok 1- Kalkulačka '!DM234</f>
        <v>0</v>
      </c>
      <c r="K104" s="156" t="str">
        <f>'Krok 1- Kalkulačka '!N234</f>
        <v>vyberte</v>
      </c>
      <c r="L104" s="205">
        <f>'Krok 1- Kalkulačka '!DP234</f>
        <v>0</v>
      </c>
      <c r="M104" s="158">
        <f>'Krok 1- Kalkulačka '!ED234</f>
        <v>0</v>
      </c>
    </row>
    <row r="105" spans="1:13" ht="13.95" customHeight="1" x14ac:dyDescent="0.25">
      <c r="A105" s="156">
        <f>'Krok 1- Kalkulačka '!B237</f>
        <v>77</v>
      </c>
      <c r="B105" s="156">
        <f>'Krok 1- Kalkulačka '!C237</f>
        <v>0</v>
      </c>
      <c r="C105" s="156">
        <f>'Krok 1- Kalkulačka '!D237</f>
        <v>0</v>
      </c>
      <c r="D105" s="156">
        <f>'Krok 1- Kalkulačka '!E237</f>
        <v>0</v>
      </c>
      <c r="E105" s="156" t="str">
        <f>'Krok 1- Kalkulačka '!F237</f>
        <v>vyberte</v>
      </c>
      <c r="F105" s="159" t="str">
        <f>IF('Krok 1- Kalkulačka '!G237&gt;0,'Krok 1- Kalkulačka '!G237,"-")</f>
        <v>-</v>
      </c>
      <c r="G105" s="156">
        <f>'Krok 1- Kalkulačka '!K237</f>
        <v>0</v>
      </c>
      <c r="H105" s="157">
        <f>'Krok 1- Kalkulačka '!L237</f>
        <v>0</v>
      </c>
      <c r="I105" s="158">
        <f>'Krok 1- Kalkulačka '!DL237</f>
        <v>0</v>
      </c>
      <c r="J105" s="158">
        <f>'Krok 1- Kalkulačka '!DM237</f>
        <v>0</v>
      </c>
      <c r="K105" s="156" t="str">
        <f>'Krok 1- Kalkulačka '!N237</f>
        <v>vyberte</v>
      </c>
      <c r="L105" s="205">
        <f>'Krok 1- Kalkulačka '!DP237</f>
        <v>0</v>
      </c>
      <c r="M105" s="158">
        <f>'Krok 1- Kalkulačka '!ED237</f>
        <v>0</v>
      </c>
    </row>
    <row r="106" spans="1:13" ht="13.95" customHeight="1" x14ac:dyDescent="0.25">
      <c r="A106" s="156">
        <f>'Krok 1- Kalkulačka '!B240</f>
        <v>78</v>
      </c>
      <c r="B106" s="156">
        <f>'Krok 1- Kalkulačka '!C240</f>
        <v>0</v>
      </c>
      <c r="C106" s="156">
        <f>'Krok 1- Kalkulačka '!D240</f>
        <v>0</v>
      </c>
      <c r="D106" s="156">
        <f>'Krok 1- Kalkulačka '!E240</f>
        <v>0</v>
      </c>
      <c r="E106" s="156" t="str">
        <f>'Krok 1- Kalkulačka '!F240</f>
        <v>vyberte</v>
      </c>
      <c r="F106" s="159" t="str">
        <f>IF('Krok 1- Kalkulačka '!G240&gt;0,'Krok 1- Kalkulačka '!G240,"-")</f>
        <v>-</v>
      </c>
      <c r="G106" s="156">
        <f>'Krok 1- Kalkulačka '!K240</f>
        <v>0</v>
      </c>
      <c r="H106" s="157">
        <f>'Krok 1- Kalkulačka '!L240</f>
        <v>0</v>
      </c>
      <c r="I106" s="158">
        <f>'Krok 1- Kalkulačka '!DL240</f>
        <v>0</v>
      </c>
      <c r="J106" s="158">
        <f>'Krok 1- Kalkulačka '!DM240</f>
        <v>0</v>
      </c>
      <c r="K106" s="156" t="str">
        <f>'Krok 1- Kalkulačka '!N240</f>
        <v>vyberte</v>
      </c>
      <c r="L106" s="205">
        <f>'Krok 1- Kalkulačka '!DP240</f>
        <v>0</v>
      </c>
      <c r="M106" s="158">
        <f>'Krok 1- Kalkulačka '!ED240</f>
        <v>0</v>
      </c>
    </row>
    <row r="107" spans="1:13" ht="13.95" customHeight="1" x14ac:dyDescent="0.25">
      <c r="A107" s="156">
        <f>'Krok 1- Kalkulačka '!B243</f>
        <v>79</v>
      </c>
      <c r="B107" s="156">
        <f>'Krok 1- Kalkulačka '!C243</f>
        <v>0</v>
      </c>
      <c r="C107" s="156">
        <f>'Krok 1- Kalkulačka '!D243</f>
        <v>0</v>
      </c>
      <c r="D107" s="156">
        <f>'Krok 1- Kalkulačka '!E243</f>
        <v>0</v>
      </c>
      <c r="E107" s="156" t="str">
        <f>'Krok 1- Kalkulačka '!F243</f>
        <v>vyberte</v>
      </c>
      <c r="F107" s="159" t="str">
        <f>IF('Krok 1- Kalkulačka '!G243&gt;0,'Krok 1- Kalkulačka '!G243,"-")</f>
        <v>-</v>
      </c>
      <c r="G107" s="156">
        <f>'Krok 1- Kalkulačka '!K243</f>
        <v>0</v>
      </c>
      <c r="H107" s="157">
        <f>'Krok 1- Kalkulačka '!L243</f>
        <v>0</v>
      </c>
      <c r="I107" s="158">
        <f>'Krok 1- Kalkulačka '!DL243</f>
        <v>0</v>
      </c>
      <c r="J107" s="158">
        <f>'Krok 1- Kalkulačka '!DM243</f>
        <v>0</v>
      </c>
      <c r="K107" s="156" t="str">
        <f>'Krok 1- Kalkulačka '!N243</f>
        <v>vyberte</v>
      </c>
      <c r="L107" s="205">
        <f>'Krok 1- Kalkulačka '!DP243</f>
        <v>0</v>
      </c>
      <c r="M107" s="158">
        <f>'Krok 1- Kalkulačka '!ED243</f>
        <v>0</v>
      </c>
    </row>
    <row r="108" spans="1:13" ht="13.95" customHeight="1" x14ac:dyDescent="0.25">
      <c r="A108" s="156">
        <f>'Krok 1- Kalkulačka '!B246</f>
        <v>80</v>
      </c>
      <c r="B108" s="156">
        <f>'Krok 1- Kalkulačka '!C246</f>
        <v>0</v>
      </c>
      <c r="C108" s="156">
        <f>'Krok 1- Kalkulačka '!D246</f>
        <v>0</v>
      </c>
      <c r="D108" s="156">
        <f>'Krok 1- Kalkulačka '!E246</f>
        <v>0</v>
      </c>
      <c r="E108" s="156" t="str">
        <f>'Krok 1- Kalkulačka '!F246</f>
        <v>vyberte</v>
      </c>
      <c r="F108" s="159" t="str">
        <f>IF('Krok 1- Kalkulačka '!G246&gt;0,'Krok 1- Kalkulačka '!G246,"-")</f>
        <v>-</v>
      </c>
      <c r="G108" s="156">
        <f>'Krok 1- Kalkulačka '!K246</f>
        <v>0</v>
      </c>
      <c r="H108" s="157">
        <f>'Krok 1- Kalkulačka '!L246</f>
        <v>0</v>
      </c>
      <c r="I108" s="158">
        <f>'Krok 1- Kalkulačka '!DL246</f>
        <v>0</v>
      </c>
      <c r="J108" s="158">
        <f>'Krok 1- Kalkulačka '!DM246</f>
        <v>0</v>
      </c>
      <c r="K108" s="156" t="str">
        <f>'Krok 1- Kalkulačka '!N246</f>
        <v>vyberte</v>
      </c>
      <c r="L108" s="205">
        <f>'Krok 1- Kalkulačka '!DP246</f>
        <v>0</v>
      </c>
      <c r="M108" s="158">
        <f>'Krok 1- Kalkulačka '!ED246</f>
        <v>0</v>
      </c>
    </row>
    <row r="109" spans="1:13" x14ac:dyDescent="0.25">
      <c r="F109" s="70"/>
    </row>
    <row r="110" spans="1:13" x14ac:dyDescent="0.25">
      <c r="F110" s="70"/>
    </row>
    <row r="111" spans="1:13" x14ac:dyDescent="0.25">
      <c r="F111" s="70"/>
    </row>
    <row r="112" spans="1:13" x14ac:dyDescent="0.25">
      <c r="F112" s="70"/>
    </row>
    <row r="113" spans="6:6" x14ac:dyDescent="0.25">
      <c r="F113" s="70"/>
    </row>
    <row r="114" spans="6:6" x14ac:dyDescent="0.25">
      <c r="F114" s="70"/>
    </row>
    <row r="115" spans="6:6" x14ac:dyDescent="0.25">
      <c r="F115" s="70"/>
    </row>
    <row r="116" spans="6:6" x14ac:dyDescent="0.25">
      <c r="F116" s="70"/>
    </row>
    <row r="117" spans="6:6" x14ac:dyDescent="0.25">
      <c r="F117" s="70"/>
    </row>
    <row r="118" spans="6:6" x14ac:dyDescent="0.25">
      <c r="F118" s="70"/>
    </row>
    <row r="119" spans="6:6" x14ac:dyDescent="0.25">
      <c r="F119" s="70"/>
    </row>
  </sheetData>
  <sheetProtection algorithmName="SHA-512" hashValue="qBgKQRN19iz4BlS3FHuqDXZN0+O/7lIRbuPmIycx0SczoomrjfiD5D63BxwpdClyS4Ra0Xj76AB2t+HeIRp1hw==" saltValue="A6xIyZEqRwG4XGW3MJReEg==" spinCount="100000" sheet="1" formatRows="0"/>
  <customSheetViews>
    <customSheetView guid="{9B3BAD7C-18FA-4BA1-ADC7-FF0E752CBBB8}" scale="80" showGridLines="0">
      <selection activeCell="E28" sqref="E28"/>
      <pageMargins left="0.7" right="0.7" top="0.75" bottom="0.75" header="0.3" footer="0.3"/>
      <pageSetup paperSize="9" orientation="portrait" r:id="rId1"/>
    </customSheetView>
  </customSheetViews>
  <mergeCells count="16">
    <mergeCell ref="L23:L28"/>
    <mergeCell ref="M23:M28"/>
    <mergeCell ref="I23:I28"/>
    <mergeCell ref="J23:J28"/>
    <mergeCell ref="K23:K28"/>
    <mergeCell ref="A1:K1"/>
    <mergeCell ref="A3:D3"/>
    <mergeCell ref="A23:A28"/>
    <mergeCell ref="B23:B28"/>
    <mergeCell ref="D23:D28"/>
    <mergeCell ref="E23:E28"/>
    <mergeCell ref="F23:F28"/>
    <mergeCell ref="G23:G28"/>
    <mergeCell ref="H23:H28"/>
    <mergeCell ref="C23:C28"/>
    <mergeCell ref="A22:E22"/>
  </mergeCells>
  <pageMargins left="0.7" right="0.7"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árok4"/>
  <dimension ref="A1:AM127"/>
  <sheetViews>
    <sheetView topLeftCell="A8" zoomScale="90" zoomScaleNormal="90" workbookViewId="0">
      <selection activeCell="C8" sqref="C8:Q8"/>
    </sheetView>
  </sheetViews>
  <sheetFormatPr defaultColWidth="9.21875" defaultRowHeight="13.2" x14ac:dyDescent="0.25"/>
  <cols>
    <col min="1" max="1" width="6.21875" style="64" customWidth="1"/>
    <col min="2" max="2" width="44.5546875" style="22" customWidth="1"/>
    <col min="3" max="3" width="20.21875" style="22" customWidth="1"/>
    <col min="4" max="4" width="9.21875" style="22"/>
    <col min="5" max="5" width="11.44140625" style="22" customWidth="1"/>
    <col min="6" max="6" width="12.77734375" style="22" customWidth="1"/>
    <col min="7" max="7" width="9.21875" style="22"/>
    <col min="8" max="9" width="11.21875" style="22" customWidth="1"/>
    <col min="10" max="10" width="17.21875" style="22" customWidth="1"/>
    <col min="11" max="16" width="9.21875" style="22"/>
    <col min="17" max="17" width="13.21875" style="22" bestFit="1" customWidth="1"/>
    <col min="18" max="18" width="28" style="22" customWidth="1"/>
    <col min="19" max="21" width="9.21875" style="22"/>
    <col min="22" max="22" width="11.77734375" style="22" customWidth="1"/>
    <col min="23" max="23" width="9.21875" style="22" customWidth="1"/>
    <col min="24" max="16384" width="9.21875" style="22"/>
  </cols>
  <sheetData>
    <row r="1" spans="1:17" x14ac:dyDescent="0.25">
      <c r="A1"/>
      <c r="B1"/>
      <c r="C1"/>
      <c r="D1"/>
      <c r="E1"/>
      <c r="F1"/>
      <c r="G1"/>
      <c r="H1"/>
      <c r="I1"/>
      <c r="J1"/>
      <c r="K1"/>
      <c r="L1"/>
      <c r="M1"/>
      <c r="N1"/>
      <c r="O1"/>
      <c r="P1"/>
      <c r="Q1"/>
    </row>
    <row r="2" spans="1:17" x14ac:dyDescent="0.25">
      <c r="A2"/>
      <c r="B2"/>
      <c r="C2"/>
      <c r="D2"/>
      <c r="E2"/>
      <c r="F2"/>
      <c r="G2"/>
      <c r="H2"/>
      <c r="I2"/>
      <c r="J2"/>
      <c r="K2"/>
      <c r="L2"/>
      <c r="M2"/>
      <c r="N2"/>
      <c r="O2"/>
      <c r="P2"/>
      <c r="Q2"/>
    </row>
    <row r="3" spans="1:17" ht="14.4" x14ac:dyDescent="0.25">
      <c r="A3"/>
      <c r="B3"/>
      <c r="C3" s="86"/>
      <c r="D3" s="63"/>
      <c r="E3"/>
      <c r="F3"/>
      <c r="G3"/>
      <c r="H3"/>
      <c r="I3"/>
      <c r="J3"/>
      <c r="K3"/>
      <c r="L3"/>
      <c r="M3"/>
      <c r="N3"/>
      <c r="O3"/>
      <c r="P3"/>
      <c r="Q3"/>
    </row>
    <row r="4" spans="1:17" x14ac:dyDescent="0.25">
      <c r="A4" s="65"/>
      <c r="B4" s="207" t="s">
        <v>70</v>
      </c>
      <c r="C4"/>
      <c r="D4"/>
      <c r="E4"/>
      <c r="F4"/>
      <c r="G4"/>
      <c r="H4"/>
      <c r="I4"/>
      <c r="J4"/>
      <c r="K4"/>
      <c r="L4"/>
      <c r="M4"/>
      <c r="N4"/>
      <c r="O4"/>
      <c r="P4"/>
      <c r="Q4"/>
    </row>
    <row r="5" spans="1:17" x14ac:dyDescent="0.25">
      <c r="A5" s="110"/>
      <c r="B5" s="66" t="s">
        <v>66</v>
      </c>
      <c r="C5" s="572" t="s">
        <v>93</v>
      </c>
      <c r="D5" s="573"/>
      <c r="E5" s="573"/>
      <c r="F5" s="573"/>
      <c r="G5" s="573"/>
      <c r="H5" s="573"/>
      <c r="I5" s="573"/>
      <c r="J5" s="573"/>
      <c r="K5" s="573"/>
      <c r="L5" s="573"/>
      <c r="M5" s="573"/>
      <c r="N5" s="573"/>
      <c r="O5" s="573"/>
      <c r="P5" s="573"/>
      <c r="Q5" s="574"/>
    </row>
    <row r="6" spans="1:17" ht="31.5" customHeight="1" x14ac:dyDescent="0.25">
      <c r="A6" s="110"/>
      <c r="B6" s="82" t="s">
        <v>77</v>
      </c>
      <c r="C6" s="575" t="s">
        <v>121</v>
      </c>
      <c r="D6" s="575"/>
      <c r="E6" s="575"/>
      <c r="F6" s="575"/>
      <c r="G6" s="575"/>
      <c r="H6" s="575"/>
      <c r="I6" s="575"/>
      <c r="J6" s="575"/>
      <c r="K6" s="575"/>
      <c r="L6" s="575"/>
      <c r="M6" s="575"/>
      <c r="N6" s="575"/>
      <c r="O6" s="575"/>
      <c r="P6" s="575"/>
      <c r="Q6" s="575"/>
    </row>
    <row r="7" spans="1:17" ht="17.25" customHeight="1" x14ac:dyDescent="0.25">
      <c r="A7" s="110"/>
      <c r="B7" s="105" t="s">
        <v>78</v>
      </c>
      <c r="C7" s="569" t="s">
        <v>65</v>
      </c>
      <c r="D7" s="569"/>
      <c r="E7" s="569"/>
      <c r="F7" s="569"/>
      <c r="G7" s="569"/>
      <c r="H7" s="569"/>
      <c r="I7" s="569"/>
      <c r="J7" s="569"/>
      <c r="K7" s="569"/>
      <c r="L7" s="569"/>
      <c r="M7" s="569"/>
      <c r="N7" s="569"/>
      <c r="O7" s="569"/>
      <c r="P7" s="569"/>
      <c r="Q7" s="569"/>
    </row>
    <row r="8" spans="1:17" ht="195" customHeight="1" x14ac:dyDescent="0.25">
      <c r="A8" s="110"/>
      <c r="B8" s="103" t="s">
        <v>220</v>
      </c>
      <c r="C8" s="576" t="s">
        <v>227</v>
      </c>
      <c r="D8" s="576"/>
      <c r="E8" s="576"/>
      <c r="F8" s="576"/>
      <c r="G8" s="576"/>
      <c r="H8" s="576"/>
      <c r="I8" s="576"/>
      <c r="J8" s="576"/>
      <c r="K8" s="576"/>
      <c r="L8" s="576"/>
      <c r="M8" s="576"/>
      <c r="N8" s="576"/>
      <c r="O8" s="576"/>
      <c r="P8" s="576"/>
      <c r="Q8" s="576"/>
    </row>
    <row r="9" spans="1:17" ht="21.75" customHeight="1" x14ac:dyDescent="0.25">
      <c r="A9" s="110"/>
      <c r="B9" s="105" t="s">
        <v>114</v>
      </c>
      <c r="C9" s="569" t="s">
        <v>115</v>
      </c>
      <c r="D9" s="569"/>
      <c r="E9" s="569"/>
      <c r="F9" s="569"/>
      <c r="G9" s="569"/>
      <c r="H9" s="569"/>
      <c r="I9" s="569"/>
      <c r="J9" s="569"/>
      <c r="K9" s="569"/>
      <c r="L9" s="569"/>
      <c r="M9" s="569"/>
      <c r="N9" s="569"/>
      <c r="O9" s="569"/>
      <c r="P9" s="569"/>
      <c r="Q9" s="569"/>
    </row>
    <row r="10" spans="1:17" ht="21.75" customHeight="1" x14ac:dyDescent="0.25">
      <c r="A10" s="110"/>
      <c r="B10" s="105" t="s">
        <v>189</v>
      </c>
      <c r="C10" s="569" t="s">
        <v>190</v>
      </c>
      <c r="D10" s="569"/>
      <c r="E10" s="569"/>
      <c r="F10" s="569"/>
      <c r="G10" s="569"/>
      <c r="H10" s="569"/>
      <c r="I10" s="569"/>
      <c r="J10" s="569"/>
      <c r="K10" s="569"/>
      <c r="L10" s="569"/>
      <c r="M10" s="569"/>
      <c r="N10" s="569"/>
      <c r="O10" s="569"/>
      <c r="P10" s="569"/>
      <c r="Q10" s="569"/>
    </row>
    <row r="11" spans="1:17" ht="31.5" customHeight="1" x14ac:dyDescent="0.25">
      <c r="A11" s="110"/>
      <c r="B11" s="104" t="s">
        <v>48</v>
      </c>
      <c r="C11" s="564" t="s">
        <v>64</v>
      </c>
      <c r="D11" s="564"/>
      <c r="E11" s="564"/>
      <c r="F11" s="564"/>
      <c r="G11" s="564"/>
      <c r="H11" s="564"/>
      <c r="I11" s="564"/>
      <c r="J11" s="564"/>
      <c r="K11" s="564"/>
      <c r="L11" s="564"/>
      <c r="M11" s="564"/>
      <c r="N11" s="564"/>
      <c r="O11" s="564"/>
      <c r="P11" s="564"/>
      <c r="Q11" s="564"/>
    </row>
    <row r="12" spans="1:17" ht="36.75" customHeight="1" x14ac:dyDescent="0.25">
      <c r="A12" s="110"/>
      <c r="B12" s="104" t="s">
        <v>90</v>
      </c>
      <c r="C12" s="564" t="s">
        <v>290</v>
      </c>
      <c r="D12" s="564"/>
      <c r="E12" s="564"/>
      <c r="F12" s="564"/>
      <c r="G12" s="564"/>
      <c r="H12" s="564"/>
      <c r="I12" s="564"/>
      <c r="J12" s="564"/>
      <c r="K12" s="564"/>
      <c r="L12" s="564"/>
      <c r="M12" s="564"/>
      <c r="N12" s="564"/>
      <c r="O12" s="564"/>
      <c r="P12" s="564"/>
      <c r="Q12" s="564"/>
    </row>
    <row r="13" spans="1:17" ht="55.2" customHeight="1" x14ac:dyDescent="0.25">
      <c r="A13" s="110"/>
      <c r="B13" s="103" t="s">
        <v>218</v>
      </c>
      <c r="C13" s="565" t="s">
        <v>226</v>
      </c>
      <c r="D13" s="565"/>
      <c r="E13" s="565"/>
      <c r="F13" s="565"/>
      <c r="G13" s="565"/>
      <c r="H13" s="565"/>
      <c r="I13" s="565"/>
      <c r="J13" s="565"/>
      <c r="K13" s="565"/>
      <c r="L13" s="565"/>
      <c r="M13" s="565"/>
      <c r="N13" s="565"/>
      <c r="O13" s="565"/>
      <c r="P13" s="565"/>
      <c r="Q13" s="565"/>
    </row>
    <row r="14" spans="1:17" ht="30" customHeight="1" x14ac:dyDescent="0.25">
      <c r="A14" s="110"/>
      <c r="B14" s="105" t="s">
        <v>91</v>
      </c>
      <c r="C14" s="566" t="s">
        <v>217</v>
      </c>
      <c r="D14" s="567"/>
      <c r="E14" s="567"/>
      <c r="F14" s="567"/>
      <c r="G14" s="567"/>
      <c r="H14" s="567"/>
      <c r="I14" s="567"/>
      <c r="J14" s="567"/>
      <c r="K14" s="567"/>
      <c r="L14" s="567"/>
      <c r="M14" s="567"/>
      <c r="N14" s="567"/>
      <c r="O14" s="567"/>
      <c r="P14" s="567"/>
      <c r="Q14" s="568"/>
    </row>
    <row r="15" spans="1:17" ht="73.5" customHeight="1" x14ac:dyDescent="0.25">
      <c r="A15" s="110"/>
      <c r="B15" s="103" t="s">
        <v>255</v>
      </c>
      <c r="C15" s="569" t="s">
        <v>122</v>
      </c>
      <c r="D15" s="569"/>
      <c r="E15" s="569"/>
      <c r="F15" s="569"/>
      <c r="G15" s="569"/>
      <c r="H15" s="569"/>
      <c r="I15" s="569"/>
      <c r="J15" s="569"/>
      <c r="K15" s="569"/>
      <c r="L15" s="569"/>
      <c r="M15" s="569"/>
      <c r="N15" s="569"/>
      <c r="O15" s="569"/>
      <c r="P15" s="569"/>
      <c r="Q15" s="569"/>
    </row>
    <row r="16" spans="1:17" ht="73.5" customHeight="1" x14ac:dyDescent="0.25">
      <c r="A16" s="110"/>
      <c r="B16" s="103" t="s">
        <v>254</v>
      </c>
      <c r="C16" s="569" t="s">
        <v>256</v>
      </c>
      <c r="D16" s="569"/>
      <c r="E16" s="569"/>
      <c r="F16" s="569"/>
      <c r="G16" s="569"/>
      <c r="H16" s="569"/>
      <c r="I16" s="569"/>
      <c r="J16" s="569"/>
      <c r="K16" s="569"/>
      <c r="L16" s="569"/>
      <c r="M16" s="569"/>
      <c r="N16" s="569"/>
      <c r="O16" s="569"/>
      <c r="P16" s="569"/>
      <c r="Q16" s="569"/>
    </row>
    <row r="17" spans="1:17" ht="409.5" customHeight="1" x14ac:dyDescent="0.25">
      <c r="A17" s="110"/>
      <c r="B17" s="103" t="s">
        <v>257</v>
      </c>
      <c r="C17" s="569" t="s">
        <v>291</v>
      </c>
      <c r="D17" s="569"/>
      <c r="E17" s="569"/>
      <c r="F17" s="569"/>
      <c r="G17" s="569"/>
      <c r="H17" s="569"/>
      <c r="I17" s="569"/>
      <c r="J17" s="569"/>
      <c r="K17" s="569"/>
      <c r="L17" s="569"/>
      <c r="M17" s="569"/>
      <c r="N17" s="569"/>
      <c r="O17" s="569"/>
      <c r="P17" s="569"/>
      <c r="Q17" s="569"/>
    </row>
    <row r="18" spans="1:17" ht="93" customHeight="1" x14ac:dyDescent="0.25">
      <c r="A18" s="110"/>
      <c r="B18" s="103" t="s">
        <v>258</v>
      </c>
      <c r="C18" s="569" t="s">
        <v>94</v>
      </c>
      <c r="D18" s="569"/>
      <c r="E18" s="569"/>
      <c r="F18" s="569"/>
      <c r="G18" s="569"/>
      <c r="H18" s="569"/>
      <c r="I18" s="569"/>
      <c r="J18" s="569"/>
      <c r="K18" s="569"/>
      <c r="L18" s="569"/>
      <c r="M18" s="569"/>
      <c r="N18" s="569"/>
      <c r="O18" s="569"/>
      <c r="P18" s="569"/>
      <c r="Q18" s="569"/>
    </row>
    <row r="19" spans="1:17" ht="126.75" customHeight="1" x14ac:dyDescent="0.25">
      <c r="A19" s="110"/>
      <c r="B19" s="103" t="s">
        <v>259</v>
      </c>
      <c r="C19" s="566" t="s">
        <v>286</v>
      </c>
      <c r="D19" s="567"/>
      <c r="E19" s="567"/>
      <c r="F19" s="567"/>
      <c r="G19" s="567"/>
      <c r="H19" s="567"/>
      <c r="I19" s="567"/>
      <c r="J19" s="567"/>
      <c r="K19" s="567"/>
      <c r="L19" s="567"/>
      <c r="M19" s="567"/>
      <c r="N19" s="567"/>
      <c r="O19" s="567"/>
      <c r="P19" s="567"/>
      <c r="Q19" s="568"/>
    </row>
    <row r="20" spans="1:17" x14ac:dyDescent="0.25">
      <c r="A20"/>
      <c r="B20"/>
      <c r="C20"/>
      <c r="D20"/>
      <c r="E20"/>
      <c r="F20"/>
      <c r="G20"/>
      <c r="H20"/>
      <c r="I20"/>
      <c r="J20"/>
      <c r="K20"/>
      <c r="L20"/>
      <c r="M20"/>
      <c r="N20"/>
      <c r="O20"/>
      <c r="P20"/>
      <c r="Q20"/>
    </row>
    <row r="21" spans="1:17" x14ac:dyDescent="0.25">
      <c r="A21"/>
      <c r="B21" s="84" t="s">
        <v>268</v>
      </c>
      <c r="K21"/>
      <c r="L21"/>
      <c r="M21"/>
      <c r="N21"/>
      <c r="O21"/>
      <c r="P21"/>
      <c r="Q21"/>
    </row>
    <row r="22" spans="1:17" x14ac:dyDescent="0.25">
      <c r="A22"/>
      <c r="B22" s="23" t="s">
        <v>269</v>
      </c>
      <c r="K22"/>
      <c r="L22"/>
      <c r="M22"/>
      <c r="N22"/>
      <c r="O22"/>
      <c r="P22"/>
      <c r="Q22"/>
    </row>
    <row r="23" spans="1:17" x14ac:dyDescent="0.25">
      <c r="A23"/>
      <c r="B23" s="111" t="s">
        <v>12</v>
      </c>
      <c r="C23" s="570" t="s">
        <v>16</v>
      </c>
      <c r="D23" s="570"/>
      <c r="E23" s="571" t="s">
        <v>12</v>
      </c>
      <c r="F23" s="571"/>
      <c r="G23" s="570" t="s">
        <v>16</v>
      </c>
      <c r="H23" s="570"/>
      <c r="I23" s="570"/>
      <c r="J23"/>
      <c r="K23"/>
      <c r="L23"/>
      <c r="M23"/>
      <c r="N23"/>
      <c r="O23"/>
      <c r="P23"/>
      <c r="Q23"/>
    </row>
    <row r="24" spans="1:17" ht="12.75" customHeight="1" x14ac:dyDescent="0.25">
      <c r="A24"/>
      <c r="B24" s="106" t="s">
        <v>17</v>
      </c>
      <c r="C24" s="557">
        <v>1</v>
      </c>
      <c r="D24" s="558"/>
      <c r="E24" s="559" t="s">
        <v>4</v>
      </c>
      <c r="F24" s="560"/>
      <c r="G24" s="561">
        <v>0.5</v>
      </c>
      <c r="H24" s="562"/>
      <c r="I24" s="563"/>
      <c r="J24"/>
      <c r="K24"/>
      <c r="L24"/>
      <c r="M24"/>
      <c r="N24"/>
      <c r="O24"/>
      <c r="P24"/>
      <c r="Q24"/>
    </row>
    <row r="25" spans="1:17" x14ac:dyDescent="0.25">
      <c r="A25"/>
      <c r="B25" s="106" t="s">
        <v>18</v>
      </c>
      <c r="C25" s="540">
        <v>2</v>
      </c>
      <c r="D25" s="540"/>
      <c r="E25" s="541" t="s">
        <v>6</v>
      </c>
      <c r="F25" s="541"/>
      <c r="G25" s="542">
        <v>0.33</v>
      </c>
      <c r="H25" s="542"/>
      <c r="I25" s="542"/>
      <c r="J25"/>
      <c r="K25"/>
      <c r="L25"/>
      <c r="M25"/>
      <c r="N25"/>
      <c r="O25"/>
      <c r="P25"/>
      <c r="Q25"/>
    </row>
    <row r="26" spans="1:17" x14ac:dyDescent="0.25">
      <c r="A26"/>
      <c r="B26" s="106" t="s">
        <v>19</v>
      </c>
      <c r="C26" s="540">
        <v>3</v>
      </c>
      <c r="D26" s="540"/>
      <c r="E26" s="541" t="s">
        <v>8</v>
      </c>
      <c r="F26" s="541"/>
      <c r="G26" s="542">
        <v>0.25</v>
      </c>
      <c r="H26" s="542"/>
      <c r="I26" s="542"/>
      <c r="J26"/>
      <c r="K26"/>
      <c r="L26"/>
      <c r="M26"/>
      <c r="N26"/>
      <c r="O26"/>
      <c r="P26"/>
      <c r="Q26"/>
    </row>
    <row r="27" spans="1:17" x14ac:dyDescent="0.25">
      <c r="A27"/>
      <c r="B27" s="106" t="s">
        <v>20</v>
      </c>
      <c r="C27" s="540">
        <v>4</v>
      </c>
      <c r="D27" s="540"/>
      <c r="E27" s="541" t="s">
        <v>11</v>
      </c>
      <c r="F27" s="541"/>
      <c r="G27" s="542">
        <v>0.2</v>
      </c>
      <c r="H27" s="542"/>
      <c r="I27" s="542"/>
      <c r="J27"/>
      <c r="K27"/>
      <c r="L27"/>
      <c r="M27"/>
      <c r="N27"/>
      <c r="O27"/>
      <c r="P27"/>
      <c r="Q27"/>
    </row>
    <row r="28" spans="1:17" x14ac:dyDescent="0.25">
      <c r="A28"/>
      <c r="B28" s="106" t="s">
        <v>21</v>
      </c>
      <c r="C28" s="540">
        <v>12</v>
      </c>
      <c r="D28" s="540"/>
      <c r="E28" s="541" t="s">
        <v>251</v>
      </c>
      <c r="F28" s="541"/>
      <c r="G28" s="542">
        <v>0.25</v>
      </c>
      <c r="H28" s="542"/>
      <c r="I28" s="542"/>
      <c r="J28"/>
      <c r="K28"/>
      <c r="L28"/>
      <c r="M28"/>
      <c r="N28"/>
      <c r="O28"/>
      <c r="P28"/>
      <c r="Q28"/>
    </row>
    <row r="29" spans="1:17" x14ac:dyDescent="0.25">
      <c r="A29"/>
      <c r="B29" s="106" t="s">
        <v>228</v>
      </c>
      <c r="C29" s="540">
        <v>52</v>
      </c>
      <c r="D29" s="540"/>
      <c r="E29" s="541" t="s">
        <v>186</v>
      </c>
      <c r="F29" s="541"/>
      <c r="G29" s="542">
        <v>1</v>
      </c>
      <c r="H29" s="542"/>
      <c r="I29" s="542"/>
      <c r="J29"/>
      <c r="K29"/>
      <c r="L29"/>
      <c r="M29"/>
      <c r="N29"/>
      <c r="O29"/>
      <c r="P29"/>
      <c r="Q29"/>
    </row>
    <row r="30" spans="1:17" x14ac:dyDescent="0.25">
      <c r="A30"/>
      <c r="B30"/>
      <c r="C30"/>
      <c r="D30"/>
      <c r="E30"/>
      <c r="F30"/>
      <c r="G30"/>
      <c r="H30"/>
      <c r="I30"/>
      <c r="J30"/>
      <c r="K30"/>
      <c r="L30"/>
      <c r="M30"/>
      <c r="N30"/>
      <c r="O30"/>
      <c r="P30"/>
      <c r="Q30"/>
    </row>
    <row r="31" spans="1:17" x14ac:dyDescent="0.25">
      <c r="A31"/>
      <c r="B31" s="36" t="s">
        <v>68</v>
      </c>
      <c r="N31"/>
      <c r="O31"/>
      <c r="P31"/>
      <c r="Q31"/>
    </row>
    <row r="32" spans="1:17" x14ac:dyDescent="0.25">
      <c r="A32"/>
      <c r="B32" s="23" t="s">
        <v>92</v>
      </c>
      <c r="C32"/>
      <c r="N32"/>
      <c r="O32"/>
      <c r="P32"/>
      <c r="Q32"/>
    </row>
    <row r="33" spans="1:39" ht="57" customHeight="1" x14ac:dyDescent="0.25">
      <c r="A33"/>
      <c r="B33" s="554" t="s">
        <v>35</v>
      </c>
      <c r="C33" s="555"/>
      <c r="D33" s="278" t="s">
        <v>265</v>
      </c>
      <c r="E33" s="278" t="s">
        <v>266</v>
      </c>
      <c r="F33" s="278" t="s">
        <v>267</v>
      </c>
      <c r="G33" s="556" t="s">
        <v>38</v>
      </c>
      <c r="H33" s="556"/>
      <c r="I33" s="556"/>
      <c r="J33" s="556"/>
      <c r="K33" s="556"/>
      <c r="L33" s="556"/>
      <c r="M33" s="556"/>
      <c r="N33" s="556"/>
      <c r="O33" s="556"/>
      <c r="P33" s="556"/>
      <c r="Q33" s="556"/>
      <c r="R33" s="556"/>
      <c r="S33" s="282"/>
      <c r="T33" s="282"/>
      <c r="U33" s="282"/>
      <c r="V33" s="282"/>
      <c r="W33" s="282"/>
      <c r="X33" s="282"/>
      <c r="Y33" s="282"/>
      <c r="Z33" s="282"/>
      <c r="AA33" s="282"/>
      <c r="AB33" s="282"/>
      <c r="AC33" s="282"/>
      <c r="AD33" s="282"/>
      <c r="AE33" s="282"/>
      <c r="AF33" s="282"/>
      <c r="AH33"/>
      <c r="AI33"/>
      <c r="AJ33" s="276"/>
      <c r="AK33" s="276"/>
      <c r="AL33" s="276"/>
      <c r="AM33" s="276"/>
    </row>
    <row r="34" spans="1:39" ht="18" customHeight="1" x14ac:dyDescent="0.25">
      <c r="A34"/>
      <c r="B34" s="547" t="s">
        <v>137</v>
      </c>
      <c r="C34" s="548"/>
      <c r="D34" s="2">
        <v>60</v>
      </c>
      <c r="E34" s="2">
        <v>270</v>
      </c>
      <c r="F34" s="192">
        <v>720</v>
      </c>
      <c r="G34" s="553" t="s">
        <v>159</v>
      </c>
      <c r="H34" s="553"/>
      <c r="I34" s="553"/>
      <c r="J34" s="553"/>
      <c r="K34" s="553"/>
      <c r="L34" s="553"/>
      <c r="M34" s="553"/>
      <c r="N34" s="553"/>
      <c r="O34" s="553"/>
      <c r="P34" s="553"/>
      <c r="Q34" s="553"/>
      <c r="R34" s="553"/>
      <c r="S34" s="283"/>
      <c r="T34" s="284"/>
      <c r="U34" s="284"/>
      <c r="V34" s="284"/>
      <c r="W34" s="284"/>
      <c r="X34" s="284"/>
      <c r="Y34" s="284"/>
      <c r="Z34" s="284"/>
      <c r="AA34" s="284"/>
      <c r="AB34" s="284"/>
      <c r="AC34" s="284"/>
      <c r="AD34" s="284"/>
      <c r="AE34" s="284"/>
      <c r="AF34" s="284"/>
      <c r="AH34"/>
      <c r="AI34"/>
      <c r="AJ34" s="276"/>
      <c r="AK34" s="276"/>
      <c r="AL34" s="276"/>
      <c r="AM34" s="276"/>
    </row>
    <row r="35" spans="1:39" ht="18" customHeight="1" x14ac:dyDescent="0.25">
      <c r="A35"/>
      <c r="B35" s="547" t="s">
        <v>138</v>
      </c>
      <c r="C35" s="548"/>
      <c r="D35" s="2">
        <v>45</v>
      </c>
      <c r="E35" s="2">
        <v>240</v>
      </c>
      <c r="F35" s="192">
        <v>600</v>
      </c>
      <c r="G35" s="553" t="s">
        <v>161</v>
      </c>
      <c r="H35" s="553"/>
      <c r="I35" s="553"/>
      <c r="J35" s="553"/>
      <c r="K35" s="553"/>
      <c r="L35" s="553"/>
      <c r="M35" s="553"/>
      <c r="N35" s="553"/>
      <c r="O35" s="553"/>
      <c r="P35" s="553"/>
      <c r="Q35" s="553"/>
      <c r="R35" s="553"/>
      <c r="S35" s="283"/>
      <c r="T35" s="284"/>
      <c r="U35" s="284"/>
      <c r="V35" s="284"/>
      <c r="W35" s="284"/>
      <c r="X35" s="284"/>
      <c r="Y35" s="284"/>
      <c r="Z35" s="284"/>
      <c r="AA35" s="284"/>
      <c r="AB35" s="284"/>
      <c r="AC35" s="284"/>
      <c r="AD35" s="284"/>
      <c r="AE35" s="284"/>
      <c r="AF35" s="284"/>
      <c r="AH35"/>
      <c r="AI35"/>
      <c r="AJ35" s="276"/>
      <c r="AK35" s="276"/>
      <c r="AL35" s="276"/>
      <c r="AM35" s="276"/>
    </row>
    <row r="36" spans="1:39" ht="18" customHeight="1" x14ac:dyDescent="0.25">
      <c r="A36"/>
      <c r="B36" s="547" t="s">
        <v>139</v>
      </c>
      <c r="C36" s="548"/>
      <c r="D36" s="2">
        <v>120</v>
      </c>
      <c r="E36" s="2">
        <v>540</v>
      </c>
      <c r="F36" s="192">
        <v>1500</v>
      </c>
      <c r="G36" s="553" t="s">
        <v>163</v>
      </c>
      <c r="H36" s="553"/>
      <c r="I36" s="553"/>
      <c r="J36" s="553"/>
      <c r="K36" s="553"/>
      <c r="L36" s="553"/>
      <c r="M36" s="553"/>
      <c r="N36" s="553"/>
      <c r="O36" s="553"/>
      <c r="P36" s="553"/>
      <c r="Q36" s="553"/>
      <c r="R36" s="553"/>
      <c r="S36" s="283"/>
      <c r="T36" s="284"/>
      <c r="U36" s="284"/>
      <c r="V36" s="284"/>
      <c r="W36" s="284"/>
      <c r="X36" s="284"/>
      <c r="Y36" s="284"/>
      <c r="Z36" s="284"/>
      <c r="AA36" s="284"/>
      <c r="AB36" s="284"/>
      <c r="AC36" s="284"/>
      <c r="AD36" s="284"/>
      <c r="AE36" s="284"/>
      <c r="AF36" s="284"/>
      <c r="AH36"/>
      <c r="AI36"/>
      <c r="AJ36" s="276"/>
      <c r="AK36" s="276"/>
      <c r="AL36" s="276"/>
      <c r="AM36" s="276"/>
    </row>
    <row r="37" spans="1:39" ht="18" customHeight="1" x14ac:dyDescent="0.25">
      <c r="A37"/>
      <c r="B37" s="547" t="s">
        <v>140</v>
      </c>
      <c r="C37" s="548"/>
      <c r="D37" s="2">
        <v>30</v>
      </c>
      <c r="E37" s="2">
        <v>240</v>
      </c>
      <c r="F37" s="192">
        <v>600</v>
      </c>
      <c r="G37" s="553" t="s">
        <v>164</v>
      </c>
      <c r="H37" s="553"/>
      <c r="I37" s="553"/>
      <c r="J37" s="553"/>
      <c r="K37" s="553"/>
      <c r="L37" s="553"/>
      <c r="M37" s="553"/>
      <c r="N37" s="553"/>
      <c r="O37" s="553"/>
      <c r="P37" s="553"/>
      <c r="Q37" s="553"/>
      <c r="R37" s="553"/>
      <c r="S37" s="283"/>
      <c r="T37" s="284"/>
      <c r="U37" s="284"/>
      <c r="V37" s="284"/>
      <c r="W37" s="284"/>
      <c r="X37" s="284"/>
      <c r="Y37" s="284"/>
      <c r="Z37" s="284"/>
      <c r="AA37" s="284"/>
      <c r="AB37" s="284"/>
      <c r="AC37" s="284"/>
      <c r="AD37" s="284"/>
      <c r="AE37" s="284"/>
      <c r="AF37" s="284"/>
      <c r="AH37"/>
      <c r="AI37"/>
      <c r="AJ37" s="276"/>
      <c r="AK37" s="276"/>
      <c r="AL37" s="276"/>
      <c r="AM37" s="276"/>
    </row>
    <row r="38" spans="1:39" ht="18" customHeight="1" x14ac:dyDescent="0.25">
      <c r="A38"/>
      <c r="B38" s="547" t="s">
        <v>141</v>
      </c>
      <c r="C38" s="548"/>
      <c r="D38" s="2">
        <v>30</v>
      </c>
      <c r="E38" s="2">
        <v>120</v>
      </c>
      <c r="F38" s="192">
        <v>360</v>
      </c>
      <c r="G38" s="553" t="s">
        <v>165</v>
      </c>
      <c r="H38" s="553"/>
      <c r="I38" s="553"/>
      <c r="J38" s="553"/>
      <c r="K38" s="553"/>
      <c r="L38" s="553"/>
      <c r="M38" s="553"/>
      <c r="N38" s="553"/>
      <c r="O38" s="553"/>
      <c r="P38" s="553"/>
      <c r="Q38" s="553"/>
      <c r="R38" s="553"/>
      <c r="S38" s="283"/>
      <c r="T38" s="284"/>
      <c r="U38" s="284"/>
      <c r="V38" s="284"/>
      <c r="W38" s="284"/>
      <c r="X38" s="284"/>
      <c r="Y38" s="284"/>
      <c r="Z38" s="284"/>
      <c r="AA38" s="284"/>
      <c r="AB38" s="284"/>
      <c r="AC38" s="284"/>
      <c r="AD38" s="284"/>
      <c r="AE38" s="284"/>
      <c r="AF38" s="284"/>
      <c r="AH38"/>
      <c r="AI38"/>
      <c r="AJ38" s="276"/>
      <c r="AK38" s="276"/>
      <c r="AL38" s="276"/>
      <c r="AM38" s="276"/>
    </row>
    <row r="39" spans="1:39" ht="30.75" customHeight="1" x14ac:dyDescent="0.25">
      <c r="A39"/>
      <c r="B39" s="547" t="s">
        <v>142</v>
      </c>
      <c r="C39" s="548"/>
      <c r="D39" s="2">
        <v>30</v>
      </c>
      <c r="E39" s="2">
        <v>180</v>
      </c>
      <c r="F39" s="192">
        <v>540</v>
      </c>
      <c r="G39" s="553" t="s">
        <v>166</v>
      </c>
      <c r="H39" s="553"/>
      <c r="I39" s="553"/>
      <c r="J39" s="553"/>
      <c r="K39" s="553"/>
      <c r="L39" s="553"/>
      <c r="M39" s="553"/>
      <c r="N39" s="553"/>
      <c r="O39" s="553"/>
      <c r="P39" s="553"/>
      <c r="Q39" s="553"/>
      <c r="R39" s="553"/>
      <c r="S39" s="283"/>
      <c r="T39" s="284"/>
      <c r="U39" s="284"/>
      <c r="V39" s="284"/>
      <c r="W39" s="284"/>
      <c r="X39" s="284"/>
      <c r="Y39" s="284"/>
      <c r="Z39" s="284"/>
      <c r="AA39" s="284"/>
      <c r="AB39" s="284"/>
      <c r="AC39" s="284"/>
      <c r="AD39" s="284"/>
      <c r="AE39" s="284"/>
      <c r="AF39" s="284"/>
      <c r="AH39"/>
      <c r="AI39"/>
      <c r="AJ39" s="276"/>
      <c r="AK39" s="276"/>
      <c r="AL39" s="276"/>
      <c r="AM39" s="276"/>
    </row>
    <row r="40" spans="1:39" ht="18" customHeight="1" x14ac:dyDescent="0.25">
      <c r="A40"/>
      <c r="B40" s="547" t="s">
        <v>143</v>
      </c>
      <c r="C40" s="548"/>
      <c r="D40" s="2">
        <v>60</v>
      </c>
      <c r="E40" s="2">
        <v>240</v>
      </c>
      <c r="F40" s="192">
        <v>600</v>
      </c>
      <c r="G40" s="553" t="s">
        <v>184</v>
      </c>
      <c r="H40" s="553"/>
      <c r="I40" s="553"/>
      <c r="J40" s="553"/>
      <c r="K40" s="553"/>
      <c r="L40" s="553"/>
      <c r="M40" s="553"/>
      <c r="N40" s="553"/>
      <c r="O40" s="553"/>
      <c r="P40" s="553"/>
      <c r="Q40" s="553"/>
      <c r="R40" s="553"/>
      <c r="S40" s="283"/>
      <c r="T40" s="284"/>
      <c r="U40" s="284"/>
      <c r="V40" s="284"/>
      <c r="W40" s="284"/>
      <c r="X40" s="284"/>
      <c r="Y40" s="284"/>
      <c r="Z40" s="284"/>
      <c r="AA40" s="284"/>
      <c r="AB40" s="284"/>
      <c r="AC40" s="284"/>
      <c r="AD40" s="284"/>
      <c r="AE40" s="284"/>
      <c r="AF40" s="284"/>
      <c r="AH40"/>
      <c r="AI40"/>
      <c r="AJ40" s="276"/>
      <c r="AK40" s="276"/>
      <c r="AL40" s="276"/>
      <c r="AM40" s="276"/>
    </row>
    <row r="41" spans="1:39" ht="27" customHeight="1" x14ac:dyDescent="0.25">
      <c r="A41"/>
      <c r="B41" s="547" t="s">
        <v>144</v>
      </c>
      <c r="C41" s="548"/>
      <c r="D41" s="2">
        <v>120</v>
      </c>
      <c r="E41" s="2">
        <v>360</v>
      </c>
      <c r="F41" s="192">
        <v>1020</v>
      </c>
      <c r="G41" s="553" t="s">
        <v>167</v>
      </c>
      <c r="H41" s="553"/>
      <c r="I41" s="553"/>
      <c r="J41" s="553"/>
      <c r="K41" s="553"/>
      <c r="L41" s="553"/>
      <c r="M41" s="553"/>
      <c r="N41" s="553"/>
      <c r="O41" s="553"/>
      <c r="P41" s="553"/>
      <c r="Q41" s="553"/>
      <c r="R41" s="553"/>
      <c r="S41" s="283"/>
      <c r="T41" s="284"/>
      <c r="U41" s="284"/>
      <c r="V41" s="284"/>
      <c r="W41" s="284"/>
      <c r="X41" s="284"/>
      <c r="Y41" s="284"/>
      <c r="Z41" s="284"/>
      <c r="AA41" s="284"/>
      <c r="AB41" s="284"/>
      <c r="AC41" s="284"/>
      <c r="AD41" s="284"/>
      <c r="AE41" s="284"/>
      <c r="AF41" s="284"/>
      <c r="AH41"/>
      <c r="AI41"/>
      <c r="AJ41" s="276"/>
      <c r="AK41" s="276"/>
      <c r="AL41" s="276"/>
      <c r="AM41" s="276"/>
    </row>
    <row r="42" spans="1:39" ht="18" customHeight="1" x14ac:dyDescent="0.25">
      <c r="A42"/>
      <c r="B42" s="547" t="s">
        <v>145</v>
      </c>
      <c r="C42" s="548"/>
      <c r="D42" s="2">
        <v>480</v>
      </c>
      <c r="E42" s="2">
        <v>540</v>
      </c>
      <c r="F42" s="192">
        <v>1500</v>
      </c>
      <c r="G42" s="553" t="s">
        <v>168</v>
      </c>
      <c r="H42" s="553"/>
      <c r="I42" s="553"/>
      <c r="J42" s="553"/>
      <c r="K42" s="553"/>
      <c r="L42" s="553"/>
      <c r="M42" s="553"/>
      <c r="N42" s="553"/>
      <c r="O42" s="553"/>
      <c r="P42" s="553"/>
      <c r="Q42" s="553"/>
      <c r="R42" s="553"/>
      <c r="S42" s="283"/>
      <c r="T42" s="284"/>
      <c r="U42" s="284"/>
      <c r="V42" s="284"/>
      <c r="W42" s="284"/>
      <c r="X42" s="284"/>
      <c r="Y42" s="284"/>
      <c r="Z42" s="284"/>
      <c r="AA42" s="284"/>
      <c r="AB42" s="284"/>
      <c r="AC42" s="284"/>
      <c r="AD42" s="284"/>
      <c r="AE42" s="284"/>
      <c r="AF42" s="284"/>
      <c r="AH42"/>
      <c r="AI42"/>
      <c r="AJ42" s="276"/>
      <c r="AK42" s="276"/>
      <c r="AL42" s="276"/>
      <c r="AM42" s="276"/>
    </row>
    <row r="43" spans="1:39" ht="18" customHeight="1" x14ac:dyDescent="0.25">
      <c r="A43"/>
      <c r="B43" s="547" t="s">
        <v>146</v>
      </c>
      <c r="C43" s="548"/>
      <c r="D43" s="2">
        <v>60</v>
      </c>
      <c r="E43" s="2">
        <v>180</v>
      </c>
      <c r="F43" s="192">
        <v>540</v>
      </c>
      <c r="G43" s="553" t="s">
        <v>169</v>
      </c>
      <c r="H43" s="553"/>
      <c r="I43" s="553"/>
      <c r="J43" s="553"/>
      <c r="K43" s="553"/>
      <c r="L43" s="553"/>
      <c r="M43" s="553"/>
      <c r="N43" s="553"/>
      <c r="O43" s="553"/>
      <c r="P43" s="553"/>
      <c r="Q43" s="553"/>
      <c r="R43" s="553"/>
      <c r="S43" s="283"/>
      <c r="T43" s="284"/>
      <c r="U43" s="284"/>
      <c r="V43" s="284"/>
      <c r="W43" s="284"/>
      <c r="X43" s="284"/>
      <c r="Y43" s="284"/>
      <c r="Z43" s="284"/>
      <c r="AA43" s="284"/>
      <c r="AB43" s="284"/>
      <c r="AC43" s="284"/>
      <c r="AD43" s="284"/>
      <c r="AE43" s="284"/>
      <c r="AF43" s="284"/>
      <c r="AH43"/>
      <c r="AI43"/>
      <c r="AJ43" s="276"/>
      <c r="AK43" s="276"/>
      <c r="AL43" s="276"/>
      <c r="AM43" s="276"/>
    </row>
    <row r="44" spans="1:39" ht="30" customHeight="1" x14ac:dyDescent="0.25">
      <c r="A44"/>
      <c r="B44" s="547" t="s">
        <v>147</v>
      </c>
      <c r="C44" s="548"/>
      <c r="D44" s="2">
        <v>30</v>
      </c>
      <c r="E44" s="2">
        <v>210</v>
      </c>
      <c r="F44" s="192">
        <v>600</v>
      </c>
      <c r="G44" s="553" t="s">
        <v>170</v>
      </c>
      <c r="H44" s="553"/>
      <c r="I44" s="553"/>
      <c r="J44" s="553"/>
      <c r="K44" s="553"/>
      <c r="L44" s="553"/>
      <c r="M44" s="553"/>
      <c r="N44" s="553"/>
      <c r="O44" s="553"/>
      <c r="P44" s="553"/>
      <c r="Q44" s="553"/>
      <c r="R44" s="553"/>
      <c r="S44" s="283"/>
      <c r="T44" s="284"/>
      <c r="U44" s="284"/>
      <c r="V44" s="284"/>
      <c r="W44" s="284"/>
      <c r="X44" s="284"/>
      <c r="Y44" s="284"/>
      <c r="Z44" s="284"/>
      <c r="AA44" s="284"/>
      <c r="AB44" s="284"/>
      <c r="AC44" s="284"/>
      <c r="AD44" s="284"/>
      <c r="AE44" s="284"/>
      <c r="AF44" s="284"/>
      <c r="AH44"/>
      <c r="AI44"/>
      <c r="AJ44" s="276"/>
      <c r="AK44" s="276"/>
      <c r="AL44" s="276"/>
      <c r="AM44" s="276"/>
    </row>
    <row r="45" spans="1:39" ht="27.75" customHeight="1" x14ac:dyDescent="0.25">
      <c r="A45"/>
      <c r="B45" s="547" t="s">
        <v>148</v>
      </c>
      <c r="C45" s="548"/>
      <c r="D45" s="2">
        <v>45</v>
      </c>
      <c r="E45" s="2">
        <v>120</v>
      </c>
      <c r="F45" s="192">
        <v>360</v>
      </c>
      <c r="G45" s="553" t="s">
        <v>171</v>
      </c>
      <c r="H45" s="553"/>
      <c r="I45" s="553"/>
      <c r="J45" s="553"/>
      <c r="K45" s="553"/>
      <c r="L45" s="553"/>
      <c r="M45" s="553"/>
      <c r="N45" s="553"/>
      <c r="O45" s="553"/>
      <c r="P45" s="553"/>
      <c r="Q45" s="553"/>
      <c r="R45" s="553"/>
      <c r="T45" s="284"/>
      <c r="U45" s="284"/>
      <c r="V45" s="284"/>
      <c r="W45" s="284"/>
      <c r="X45" s="284"/>
      <c r="Y45" s="284"/>
      <c r="Z45" s="284"/>
      <c r="AA45" s="284"/>
      <c r="AB45" s="284"/>
      <c r="AC45" s="284"/>
      <c r="AD45" s="284"/>
      <c r="AE45" s="284"/>
      <c r="AF45" s="284"/>
      <c r="AH45"/>
      <c r="AI45"/>
      <c r="AJ45" s="276"/>
      <c r="AK45" s="276"/>
      <c r="AL45" s="276"/>
      <c r="AM45" s="276"/>
    </row>
    <row r="46" spans="1:39" ht="27" customHeight="1" x14ac:dyDescent="0.25">
      <c r="A46"/>
      <c r="B46" s="547" t="s">
        <v>187</v>
      </c>
      <c r="C46" s="548"/>
      <c r="D46" s="2">
        <v>45</v>
      </c>
      <c r="E46" s="2">
        <v>120</v>
      </c>
      <c r="F46" s="192">
        <v>360</v>
      </c>
      <c r="G46" s="553" t="s">
        <v>188</v>
      </c>
      <c r="H46" s="553"/>
      <c r="I46" s="553"/>
      <c r="J46" s="553"/>
      <c r="K46" s="553"/>
      <c r="L46" s="553"/>
      <c r="M46" s="553"/>
      <c r="N46" s="553"/>
      <c r="O46" s="553"/>
      <c r="P46" s="553"/>
      <c r="Q46" s="553"/>
      <c r="R46" s="553"/>
      <c r="S46" s="285"/>
      <c r="T46" s="284"/>
      <c r="U46" s="284"/>
      <c r="V46" s="284"/>
      <c r="W46" s="284"/>
      <c r="X46" s="284"/>
      <c r="Y46" s="284"/>
      <c r="Z46" s="284"/>
      <c r="AA46" s="284"/>
      <c r="AB46" s="284"/>
      <c r="AC46" s="284"/>
      <c r="AD46" s="284"/>
      <c r="AE46" s="284"/>
      <c r="AF46" s="284"/>
      <c r="AH46"/>
      <c r="AI46"/>
      <c r="AJ46" s="276"/>
      <c r="AK46" s="276"/>
      <c r="AL46" s="276"/>
      <c r="AM46" s="276"/>
    </row>
    <row r="47" spans="1:39" ht="17.55" customHeight="1" x14ac:dyDescent="0.25">
      <c r="A47"/>
      <c r="B47" s="274"/>
      <c r="C47" s="274"/>
      <c r="D47" s="276"/>
      <c r="E47" s="276"/>
      <c r="F47" s="276"/>
      <c r="G47" s="275"/>
      <c r="H47" s="275"/>
      <c r="I47" s="275"/>
      <c r="J47" s="275"/>
      <c r="K47" s="275"/>
      <c r="L47" s="275"/>
      <c r="M47" s="275"/>
      <c r="N47" s="275"/>
      <c r="O47" s="275"/>
      <c r="P47" s="275"/>
      <c r="Q47" s="275"/>
      <c r="R47" s="275"/>
      <c r="S47"/>
      <c r="T47"/>
      <c r="U47" s="275"/>
      <c r="V47" s="275"/>
      <c r="W47" s="275"/>
      <c r="X47" s="275"/>
      <c r="Y47" s="275"/>
      <c r="Z47" s="275"/>
      <c r="AA47" s="275"/>
      <c r="AB47" s="275"/>
      <c r="AC47" s="275"/>
      <c r="AD47" s="275"/>
      <c r="AE47" s="275"/>
      <c r="AF47" s="275"/>
      <c r="AH47"/>
      <c r="AI47"/>
      <c r="AJ47" s="276"/>
      <c r="AK47" s="276"/>
      <c r="AL47" s="276"/>
      <c r="AM47" s="276"/>
    </row>
    <row r="48" spans="1:39" ht="17.55" customHeight="1" x14ac:dyDescent="0.25">
      <c r="A48"/>
      <c r="B48" s="36" t="s">
        <v>156</v>
      </c>
      <c r="C48" s="274"/>
      <c r="D48" s="276"/>
      <c r="E48" s="276"/>
      <c r="F48" s="276"/>
      <c r="G48" s="275"/>
      <c r="H48" s="275"/>
      <c r="I48" s="275"/>
      <c r="J48" s="275"/>
      <c r="K48" s="275"/>
      <c r="L48" s="275"/>
      <c r="M48" s="275"/>
      <c r="N48" s="275"/>
      <c r="O48" s="275"/>
      <c r="P48" s="275"/>
      <c r="Q48" s="275"/>
      <c r="R48" s="275"/>
      <c r="S48"/>
      <c r="T48"/>
      <c r="U48" s="275"/>
      <c r="V48" s="275"/>
      <c r="W48" s="275"/>
      <c r="X48" s="275"/>
      <c r="Y48" s="275"/>
      <c r="Z48" s="275"/>
      <c r="AA48" s="275"/>
      <c r="AB48" s="275"/>
      <c r="AC48" s="275"/>
      <c r="AD48" s="275"/>
      <c r="AE48" s="275"/>
      <c r="AF48" s="275"/>
    </row>
    <row r="49" spans="1:39" ht="17.55" customHeight="1" x14ac:dyDescent="0.25">
      <c r="A49"/>
      <c r="B49" s="280" t="s">
        <v>270</v>
      </c>
      <c r="C49" s="279" t="s">
        <v>274</v>
      </c>
      <c r="D49" s="551" t="s">
        <v>273</v>
      </c>
      <c r="E49" s="552"/>
      <c r="F49" s="276"/>
      <c r="G49" s="275"/>
      <c r="H49" s="275"/>
      <c r="I49" s="275"/>
      <c r="J49" s="275"/>
      <c r="K49" s="275"/>
      <c r="L49" s="275"/>
      <c r="M49" s="275"/>
      <c r="N49" s="275"/>
      <c r="O49" s="275"/>
      <c r="P49" s="275"/>
      <c r="Q49" s="275"/>
      <c r="R49" s="275"/>
      <c r="S49"/>
      <c r="T49"/>
      <c r="U49" s="275"/>
      <c r="V49" s="275"/>
      <c r="W49" s="275"/>
      <c r="X49" s="275"/>
      <c r="Y49" s="275"/>
      <c r="Z49" s="275"/>
      <c r="AA49" s="275"/>
      <c r="AB49" s="275"/>
      <c r="AC49" s="275"/>
      <c r="AD49" s="275"/>
      <c r="AE49" s="275"/>
      <c r="AF49" s="275"/>
      <c r="AH49"/>
      <c r="AI49"/>
      <c r="AJ49" s="276"/>
      <c r="AK49" s="276"/>
      <c r="AL49" s="276"/>
      <c r="AM49" s="276"/>
    </row>
    <row r="50" spans="1:39" ht="17.55" customHeight="1" x14ac:dyDescent="0.25">
      <c r="A50"/>
      <c r="B50" s="1" t="s">
        <v>158</v>
      </c>
      <c r="C50" s="2"/>
      <c r="D50" s="549"/>
      <c r="E50" s="550"/>
      <c r="F50" s="276"/>
      <c r="G50" s="275"/>
      <c r="H50" s="275"/>
      <c r="I50" s="275"/>
      <c r="J50" s="275"/>
      <c r="K50" s="275"/>
      <c r="L50" s="275"/>
      <c r="M50" s="275"/>
      <c r="N50" s="275"/>
      <c r="O50" s="275"/>
      <c r="P50" s="275"/>
      <c r="Q50" s="275"/>
      <c r="R50" s="275"/>
      <c r="S50"/>
      <c r="T50"/>
      <c r="U50" s="275"/>
      <c r="V50" s="275"/>
      <c r="W50" s="275"/>
      <c r="X50" s="275"/>
      <c r="Y50" s="275"/>
      <c r="Z50" s="275"/>
      <c r="AA50" s="275"/>
      <c r="AB50" s="275"/>
      <c r="AC50" s="275"/>
      <c r="AD50" s="275"/>
      <c r="AE50" s="275"/>
      <c r="AF50" s="275"/>
      <c r="AH50"/>
      <c r="AI50"/>
      <c r="AJ50" s="276"/>
      <c r="AK50" s="276"/>
      <c r="AL50" s="276"/>
      <c r="AM50" s="276"/>
    </row>
    <row r="51" spans="1:39" ht="17.55" customHeight="1" x14ac:dyDescent="0.25">
      <c r="A51"/>
      <c r="B51" s="1" t="s">
        <v>160</v>
      </c>
      <c r="C51" s="277">
        <v>0</v>
      </c>
      <c r="D51" s="549" t="s">
        <v>271</v>
      </c>
      <c r="E51" s="550"/>
      <c r="F51" s="276"/>
      <c r="G51" s="275"/>
      <c r="H51" s="275"/>
      <c r="I51" s="275"/>
      <c r="J51" s="275"/>
      <c r="K51" s="275"/>
      <c r="L51" s="275"/>
      <c r="M51" s="275"/>
      <c r="N51" s="275"/>
      <c r="O51" s="275"/>
      <c r="P51" s="275"/>
      <c r="Q51" s="275"/>
      <c r="R51" s="275"/>
      <c r="S51"/>
      <c r="T51"/>
      <c r="U51" s="275"/>
      <c r="V51" s="275"/>
      <c r="W51" s="275"/>
      <c r="X51" s="275"/>
      <c r="Y51" s="275"/>
      <c r="Z51" s="275"/>
      <c r="AA51" s="275"/>
      <c r="AB51" s="275"/>
      <c r="AC51" s="275"/>
      <c r="AD51" s="275"/>
      <c r="AE51" s="275"/>
      <c r="AF51" s="275"/>
      <c r="AH51"/>
      <c r="AI51"/>
      <c r="AJ51" s="276"/>
      <c r="AK51" s="276"/>
      <c r="AL51" s="276"/>
      <c r="AM51" s="276"/>
    </row>
    <row r="52" spans="1:39" ht="17.55" customHeight="1" x14ac:dyDescent="0.25">
      <c r="A52"/>
      <c r="B52" s="1" t="s">
        <v>162</v>
      </c>
      <c r="C52" s="277">
        <v>60</v>
      </c>
      <c r="D52" s="549" t="s">
        <v>272</v>
      </c>
      <c r="E52" s="550"/>
      <c r="F52" s="276"/>
      <c r="G52" s="275"/>
      <c r="H52" s="275"/>
      <c r="I52" s="275"/>
      <c r="J52" s="275"/>
      <c r="K52" s="275"/>
      <c r="L52" s="275"/>
      <c r="M52" s="275"/>
      <c r="N52" s="275"/>
      <c r="O52" s="275"/>
      <c r="P52" s="275"/>
      <c r="Q52" s="275"/>
      <c r="R52" s="275"/>
      <c r="S52"/>
      <c r="T52"/>
      <c r="U52" s="275"/>
      <c r="V52" s="275"/>
      <c r="W52" s="275"/>
      <c r="X52" s="275"/>
      <c r="Y52" s="275"/>
      <c r="Z52" s="275"/>
      <c r="AA52" s="275"/>
      <c r="AB52" s="275"/>
      <c r="AC52" s="275"/>
      <c r="AD52" s="275"/>
      <c r="AE52" s="275"/>
      <c r="AF52" s="275"/>
      <c r="AH52"/>
      <c r="AI52"/>
      <c r="AJ52" s="276"/>
      <c r="AK52" s="276"/>
      <c r="AL52" s="276"/>
      <c r="AM52" s="276"/>
    </row>
    <row r="53" spans="1:39" ht="17.55" customHeight="1" x14ac:dyDescent="0.25">
      <c r="A53"/>
      <c r="B53" s="274"/>
      <c r="C53" s="274"/>
      <c r="D53" s="276"/>
      <c r="E53" s="276"/>
      <c r="F53" s="276"/>
      <c r="G53" s="275"/>
      <c r="H53" s="275"/>
      <c r="I53" s="275"/>
      <c r="J53" s="275"/>
      <c r="K53" s="275"/>
      <c r="L53" s="275"/>
      <c r="M53" s="275"/>
      <c r="N53" s="275"/>
      <c r="O53" s="275"/>
      <c r="P53" s="275"/>
      <c r="Q53" s="275"/>
      <c r="R53" s="275"/>
      <c r="S53"/>
      <c r="T53"/>
      <c r="U53" s="275"/>
      <c r="V53" s="275"/>
      <c r="W53" s="275"/>
      <c r="X53" s="275"/>
      <c r="Y53" s="275"/>
      <c r="Z53" s="275"/>
      <c r="AA53" s="275"/>
      <c r="AB53" s="275"/>
      <c r="AC53" s="275"/>
      <c r="AD53" s="275"/>
      <c r="AE53" s="275"/>
      <c r="AF53" s="275"/>
      <c r="AH53"/>
      <c r="AI53"/>
      <c r="AJ53" s="276"/>
      <c r="AK53" s="276"/>
      <c r="AL53" s="276"/>
      <c r="AM53" s="276"/>
    </row>
    <row r="54" spans="1:39" x14ac:dyDescent="0.25">
      <c r="A54"/>
      <c r="B54" s="274"/>
      <c r="C54" s="274"/>
      <c r="D54" s="274"/>
      <c r="E54" s="274"/>
      <c r="F54" s="274"/>
      <c r="G54"/>
      <c r="H54"/>
      <c r="I54" s="275"/>
      <c r="J54" s="275"/>
      <c r="K54" s="275"/>
      <c r="L54" s="275"/>
      <c r="M54" s="275"/>
      <c r="N54" s="275"/>
      <c r="O54" s="275"/>
      <c r="P54" s="275"/>
      <c r="Q54" s="275"/>
      <c r="R54" s="275"/>
      <c r="S54" s="275"/>
      <c r="T54" s="275"/>
    </row>
    <row r="55" spans="1:39" ht="17.399999999999999" x14ac:dyDescent="0.3">
      <c r="A55" s="85"/>
      <c r="B55" s="85" t="s">
        <v>118</v>
      </c>
      <c r="C55" s="85"/>
      <c r="D55" s="85"/>
      <c r="E55" s="85"/>
      <c r="F55" s="85"/>
      <c r="G55" s="85"/>
      <c r="H55" s="85"/>
      <c r="I55" s="85"/>
      <c r="J55" s="85"/>
      <c r="K55" s="85"/>
      <c r="L55" s="85"/>
      <c r="M55" s="85"/>
      <c r="N55" s="85"/>
      <c r="O55" s="85"/>
      <c r="P55" s="85"/>
      <c r="Q55" s="85"/>
      <c r="R55" s="85"/>
      <c r="S55" s="85"/>
      <c r="T55" s="85"/>
    </row>
    <row r="56" spans="1:39" x14ac:dyDescent="0.25">
      <c r="A56" s="91"/>
      <c r="B56" s="92"/>
      <c r="C56" s="93"/>
      <c r="D56" s="93"/>
      <c r="E56" s="93"/>
      <c r="F56" s="93"/>
      <c r="G56" s="93"/>
      <c r="H56" s="93"/>
      <c r="I56" s="93"/>
      <c r="J56" s="93"/>
      <c r="K56" s="93"/>
      <c r="L56" s="93"/>
      <c r="M56" s="93"/>
      <c r="N56" s="93"/>
      <c r="O56" s="93"/>
      <c r="P56" s="93"/>
      <c r="Q56" s="93"/>
      <c r="R56" s="93"/>
      <c r="S56" s="93"/>
      <c r="T56" s="93"/>
    </row>
    <row r="57" spans="1:39" ht="21" x14ac:dyDescent="0.4">
      <c r="A57" s="91"/>
      <c r="B57" s="112" t="s">
        <v>119</v>
      </c>
      <c r="C57" s="93"/>
      <c r="D57" s="93"/>
      <c r="E57" s="93"/>
      <c r="F57" s="93"/>
      <c r="G57" s="93"/>
      <c r="H57" s="93"/>
      <c r="I57" s="93"/>
      <c r="J57" s="93"/>
      <c r="K57" s="93"/>
      <c r="L57" s="93"/>
      <c r="M57" s="93"/>
      <c r="N57" s="93"/>
      <c r="O57" s="93"/>
      <c r="P57" s="93"/>
      <c r="Q57" s="93"/>
      <c r="R57" s="93"/>
      <c r="S57" s="93"/>
      <c r="T57" s="93"/>
    </row>
    <row r="58" spans="1:39" x14ac:dyDescent="0.25">
      <c r="A58" s="91"/>
      <c r="B58" s="94"/>
      <c r="C58" s="93"/>
      <c r="D58" s="93"/>
      <c r="E58" s="93"/>
      <c r="F58" s="93"/>
      <c r="G58" s="93"/>
      <c r="H58" s="93"/>
      <c r="I58" s="93"/>
      <c r="J58" s="93"/>
      <c r="K58" s="93"/>
      <c r="L58" s="93"/>
      <c r="M58" s="93"/>
      <c r="N58" s="93"/>
      <c r="O58" s="93"/>
      <c r="P58" s="93"/>
      <c r="Q58" s="93"/>
      <c r="R58" s="93"/>
      <c r="S58" s="93"/>
      <c r="T58" s="93"/>
    </row>
    <row r="59" spans="1:39" ht="18" customHeight="1" x14ac:dyDescent="0.3">
      <c r="A59" s="91"/>
      <c r="B59" s="113" t="s">
        <v>67</v>
      </c>
      <c r="C59" s="93"/>
      <c r="D59" s="93"/>
      <c r="E59" s="93"/>
      <c r="F59" s="93"/>
      <c r="G59" s="93"/>
      <c r="H59" s="93"/>
      <c r="I59" s="93"/>
      <c r="J59" s="93"/>
      <c r="K59" s="93"/>
      <c r="L59" s="93"/>
      <c r="M59" s="93"/>
      <c r="N59" s="93"/>
      <c r="O59" s="93"/>
      <c r="P59" s="93"/>
      <c r="Q59" s="93"/>
      <c r="R59" s="93"/>
      <c r="S59" s="93"/>
      <c r="T59" s="93"/>
    </row>
    <row r="60" spans="1:39" x14ac:dyDescent="0.25">
      <c r="A60" s="91"/>
      <c r="B60" s="93"/>
      <c r="C60" s="93"/>
      <c r="D60" s="93"/>
      <c r="E60" s="93"/>
      <c r="F60" s="93"/>
      <c r="G60" s="93"/>
      <c r="H60" s="93"/>
      <c r="I60" s="93"/>
      <c r="J60" s="93"/>
      <c r="K60" s="93"/>
      <c r="L60" s="93"/>
      <c r="M60" s="93"/>
      <c r="N60" s="93"/>
      <c r="O60" s="93"/>
      <c r="P60" s="93"/>
      <c r="Q60" s="93"/>
      <c r="R60" s="93"/>
      <c r="S60" s="93"/>
      <c r="T60" s="93"/>
    </row>
    <row r="61" spans="1:39" x14ac:dyDescent="0.25">
      <c r="A61" s="91"/>
      <c r="B61" s="93"/>
      <c r="C61" s="93"/>
      <c r="D61" s="93"/>
      <c r="E61" s="93"/>
      <c r="F61" s="93"/>
      <c r="G61" s="93"/>
      <c r="H61" s="93"/>
      <c r="I61" s="93"/>
      <c r="J61" s="93"/>
      <c r="K61" s="93"/>
      <c r="L61" s="93"/>
      <c r="M61" s="93"/>
      <c r="N61" s="93"/>
      <c r="O61" s="93"/>
      <c r="P61" s="93"/>
      <c r="Q61" s="93"/>
      <c r="R61" s="93"/>
      <c r="S61" s="93"/>
      <c r="T61" s="93"/>
    </row>
    <row r="62" spans="1:39" x14ac:dyDescent="0.25">
      <c r="A62" s="91"/>
      <c r="B62" s="93"/>
      <c r="C62" s="93"/>
      <c r="D62" s="93"/>
      <c r="E62" s="93"/>
      <c r="F62" s="93"/>
      <c r="G62" s="93"/>
      <c r="H62" s="93"/>
      <c r="I62" s="93"/>
      <c r="J62" s="93"/>
      <c r="K62" s="93"/>
      <c r="L62" s="93"/>
      <c r="M62" s="93"/>
      <c r="N62" s="93"/>
      <c r="O62" s="93"/>
      <c r="P62" s="93"/>
      <c r="Q62" s="93"/>
      <c r="R62" s="93"/>
      <c r="S62" s="93"/>
      <c r="T62" s="93"/>
    </row>
    <row r="63" spans="1:39" x14ac:dyDescent="0.25">
      <c r="A63" s="91"/>
      <c r="B63" s="93"/>
      <c r="C63" s="93"/>
      <c r="D63" s="93"/>
      <c r="E63" s="93"/>
      <c r="F63" s="93"/>
      <c r="G63" s="93"/>
      <c r="H63" s="93"/>
      <c r="I63" s="93"/>
      <c r="J63" s="93"/>
      <c r="K63" s="93"/>
      <c r="L63" s="93"/>
      <c r="M63" s="93"/>
      <c r="N63" s="93"/>
      <c r="O63" s="93"/>
      <c r="P63" s="93"/>
      <c r="Q63" s="93"/>
      <c r="R63" s="93"/>
      <c r="S63" s="93"/>
      <c r="T63" s="93"/>
    </row>
    <row r="64" spans="1:39" x14ac:dyDescent="0.25">
      <c r="A64" s="91"/>
      <c r="B64" s="93"/>
      <c r="C64" s="93"/>
      <c r="D64" s="93"/>
      <c r="E64" s="93"/>
      <c r="F64" s="93"/>
      <c r="G64" s="93"/>
      <c r="H64" s="93"/>
      <c r="I64" s="93"/>
      <c r="J64" s="93"/>
      <c r="K64" s="93"/>
      <c r="L64" s="93"/>
      <c r="M64" s="93"/>
      <c r="N64" s="93"/>
      <c r="O64" s="93"/>
      <c r="P64" s="93"/>
      <c r="Q64" s="93"/>
      <c r="R64" s="93"/>
      <c r="S64" s="93"/>
      <c r="T64" s="93"/>
    </row>
    <row r="65" spans="1:20" x14ac:dyDescent="0.25">
      <c r="A65" s="91"/>
      <c r="B65" s="93"/>
      <c r="C65" s="93"/>
      <c r="D65" s="93"/>
      <c r="E65" s="93"/>
      <c r="F65" s="93"/>
      <c r="G65" s="93"/>
      <c r="H65" s="93"/>
      <c r="I65" s="93"/>
      <c r="J65" s="93"/>
      <c r="K65" s="93"/>
      <c r="L65" s="93"/>
      <c r="M65" s="93"/>
      <c r="N65" s="93"/>
      <c r="O65" s="93"/>
      <c r="P65" s="93"/>
      <c r="Q65" s="93"/>
      <c r="R65" s="93"/>
      <c r="S65" s="93"/>
      <c r="T65" s="93"/>
    </row>
    <row r="66" spans="1:20" x14ac:dyDescent="0.25">
      <c r="A66" s="91"/>
      <c r="B66" s="93"/>
      <c r="C66" s="93"/>
      <c r="D66" s="93"/>
      <c r="E66" s="93"/>
      <c r="F66" s="93"/>
      <c r="G66" s="93"/>
      <c r="H66" s="93"/>
      <c r="I66" s="93"/>
      <c r="J66" s="93"/>
      <c r="K66" s="93"/>
      <c r="L66" s="93"/>
      <c r="M66" s="93"/>
      <c r="N66" s="93"/>
      <c r="O66" s="93"/>
      <c r="P66" s="93"/>
      <c r="Q66" s="93"/>
      <c r="R66" s="93"/>
      <c r="S66" s="93"/>
      <c r="T66" s="93"/>
    </row>
    <row r="67" spans="1:20" x14ac:dyDescent="0.25">
      <c r="A67" s="91"/>
      <c r="B67" s="93"/>
      <c r="C67" s="93"/>
      <c r="D67" s="93"/>
      <c r="E67" s="93"/>
      <c r="F67" s="93"/>
      <c r="G67" s="93"/>
      <c r="H67" s="93"/>
      <c r="I67" s="93"/>
      <c r="J67" s="93"/>
      <c r="K67" s="93"/>
      <c r="L67" s="93"/>
      <c r="M67" s="93"/>
      <c r="N67" s="93"/>
      <c r="O67" s="93"/>
      <c r="P67" s="93"/>
      <c r="Q67" s="93"/>
      <c r="R67" s="93"/>
      <c r="S67" s="93"/>
      <c r="T67" s="93"/>
    </row>
    <row r="68" spans="1:20" x14ac:dyDescent="0.25">
      <c r="A68" s="91"/>
      <c r="B68" s="93"/>
      <c r="C68" s="93"/>
      <c r="D68" s="93"/>
      <c r="E68" s="93"/>
      <c r="F68" s="93"/>
      <c r="G68" s="93"/>
      <c r="H68" s="93"/>
      <c r="I68" s="93"/>
      <c r="J68" s="93"/>
      <c r="K68" s="93"/>
      <c r="L68" s="93"/>
      <c r="M68" s="93"/>
      <c r="N68" s="93"/>
      <c r="O68" s="93"/>
      <c r="P68" s="93"/>
      <c r="Q68" s="93"/>
      <c r="R68" s="93"/>
      <c r="S68" s="93"/>
      <c r="T68" s="93"/>
    </row>
    <row r="69" spans="1:20" x14ac:dyDescent="0.25">
      <c r="A69" s="91"/>
      <c r="B69" s="93"/>
      <c r="C69" s="93"/>
      <c r="D69" s="93"/>
      <c r="E69" s="93"/>
      <c r="F69" s="93"/>
      <c r="G69" s="93"/>
      <c r="H69" s="93"/>
      <c r="I69" s="93"/>
      <c r="J69" s="93"/>
      <c r="K69" s="93"/>
      <c r="L69" s="93"/>
      <c r="M69" s="93"/>
      <c r="N69" s="93"/>
      <c r="O69" s="93"/>
      <c r="P69" s="93"/>
      <c r="Q69" s="93"/>
      <c r="R69" s="93"/>
      <c r="S69" s="93"/>
      <c r="T69" s="93"/>
    </row>
    <row r="70" spans="1:20" x14ac:dyDescent="0.25">
      <c r="A70" s="91"/>
      <c r="B70" s="93"/>
      <c r="C70" s="93"/>
      <c r="D70" s="93"/>
      <c r="E70" s="93"/>
      <c r="F70" s="93"/>
      <c r="G70" s="93"/>
      <c r="H70" s="93"/>
      <c r="I70" s="93"/>
      <c r="J70" s="93"/>
      <c r="K70" s="93"/>
      <c r="L70" s="93"/>
      <c r="M70" s="93"/>
      <c r="N70" s="93"/>
      <c r="O70" s="93"/>
      <c r="P70" s="93"/>
      <c r="Q70" s="93"/>
      <c r="R70" s="93"/>
      <c r="S70" s="93"/>
      <c r="T70" s="93"/>
    </row>
    <row r="71" spans="1:20" x14ac:dyDescent="0.25">
      <c r="A71" s="91"/>
      <c r="B71" s="93"/>
      <c r="C71" s="93"/>
      <c r="D71" s="93"/>
      <c r="E71" s="93"/>
      <c r="F71" s="93"/>
      <c r="G71" s="93"/>
      <c r="H71" s="93"/>
      <c r="I71" s="93"/>
      <c r="J71" s="93"/>
      <c r="K71" s="93"/>
      <c r="L71" s="93"/>
      <c r="M71" s="93"/>
      <c r="N71" s="93"/>
      <c r="O71" s="93"/>
      <c r="P71" s="93"/>
      <c r="Q71" s="93"/>
      <c r="R71" s="93"/>
      <c r="S71" s="93"/>
      <c r="T71" s="93"/>
    </row>
    <row r="72" spans="1:20" x14ac:dyDescent="0.25">
      <c r="A72" s="91"/>
      <c r="B72" s="93"/>
      <c r="C72" s="93"/>
      <c r="D72" s="93"/>
      <c r="E72" s="93"/>
      <c r="F72" s="93"/>
      <c r="G72" s="93"/>
      <c r="H72" s="93"/>
      <c r="I72" s="93"/>
      <c r="J72" s="93"/>
      <c r="K72" s="93"/>
      <c r="L72" s="93"/>
      <c r="M72" s="93"/>
      <c r="N72" s="93"/>
      <c r="O72" s="93"/>
      <c r="P72" s="93"/>
      <c r="Q72" s="93"/>
      <c r="R72" s="93"/>
      <c r="S72" s="93"/>
      <c r="T72" s="93"/>
    </row>
    <row r="73" spans="1:20" x14ac:dyDescent="0.25">
      <c r="A73" s="91"/>
      <c r="B73" s="93"/>
      <c r="C73" s="93"/>
      <c r="D73" s="93"/>
      <c r="E73" s="93"/>
      <c r="F73" s="93"/>
      <c r="G73" s="93"/>
      <c r="H73" s="93"/>
      <c r="I73" s="93"/>
      <c r="J73" s="93"/>
      <c r="K73" s="93"/>
      <c r="L73" s="93"/>
      <c r="M73" s="93"/>
      <c r="N73" s="93"/>
      <c r="O73" s="93"/>
      <c r="P73" s="93"/>
      <c r="Q73" s="93"/>
      <c r="R73" s="93"/>
      <c r="S73" s="93"/>
      <c r="T73" s="93"/>
    </row>
    <row r="74" spans="1:20" x14ac:dyDescent="0.25">
      <c r="A74" s="91"/>
      <c r="B74" s="93"/>
      <c r="C74" s="93"/>
      <c r="D74" s="93"/>
      <c r="E74" s="93"/>
      <c r="F74" s="93"/>
      <c r="G74" s="93"/>
      <c r="H74" s="93"/>
      <c r="I74" s="93"/>
      <c r="J74" s="93"/>
      <c r="K74" s="93"/>
      <c r="L74" s="93"/>
      <c r="M74" s="93"/>
      <c r="N74" s="93"/>
      <c r="O74" s="93"/>
      <c r="P74" s="93"/>
      <c r="Q74" s="93"/>
      <c r="R74" s="93"/>
      <c r="S74" s="93"/>
      <c r="T74" s="93"/>
    </row>
    <row r="75" spans="1:20" x14ac:dyDescent="0.25">
      <c r="A75" s="91"/>
      <c r="B75" s="93"/>
      <c r="C75" s="93"/>
      <c r="D75" s="93"/>
      <c r="E75" s="93"/>
      <c r="F75" s="93"/>
      <c r="G75" s="93"/>
      <c r="H75" s="93"/>
      <c r="I75" s="93"/>
      <c r="J75" s="93"/>
      <c r="K75" s="93"/>
      <c r="L75" s="93"/>
      <c r="M75" s="93"/>
      <c r="N75" s="93"/>
      <c r="O75" s="93"/>
      <c r="P75" s="93"/>
      <c r="Q75" s="93"/>
      <c r="R75" s="93"/>
      <c r="S75" s="93"/>
      <c r="T75" s="93"/>
    </row>
    <row r="76" spans="1:20" x14ac:dyDescent="0.25">
      <c r="A76" s="91"/>
      <c r="B76" s="93"/>
      <c r="C76" s="93"/>
      <c r="D76" s="93"/>
      <c r="E76" s="93"/>
      <c r="F76" s="93"/>
      <c r="G76" s="93"/>
      <c r="H76" s="93"/>
      <c r="I76" s="93"/>
      <c r="J76" s="93"/>
      <c r="K76" s="93"/>
      <c r="L76" s="93"/>
      <c r="M76" s="93"/>
      <c r="N76" s="93"/>
      <c r="O76" s="93"/>
      <c r="P76" s="93"/>
      <c r="Q76" s="93"/>
      <c r="R76" s="93"/>
      <c r="S76" s="93"/>
      <c r="T76" s="93"/>
    </row>
    <row r="77" spans="1:20" x14ac:dyDescent="0.25">
      <c r="A77" s="91"/>
      <c r="B77" s="93"/>
      <c r="C77" s="93"/>
      <c r="D77" s="93"/>
      <c r="E77" s="93"/>
      <c r="F77" s="93"/>
      <c r="G77" s="93"/>
      <c r="H77" s="93"/>
      <c r="I77" s="93"/>
      <c r="J77" s="93"/>
      <c r="K77" s="93"/>
      <c r="L77" s="93"/>
      <c r="M77" s="93"/>
      <c r="N77" s="93"/>
      <c r="O77" s="93"/>
      <c r="P77" s="93"/>
      <c r="Q77" s="93"/>
      <c r="R77" s="93"/>
      <c r="S77" s="93"/>
      <c r="T77" s="93"/>
    </row>
    <row r="78" spans="1:20" x14ac:dyDescent="0.25">
      <c r="A78" s="91"/>
      <c r="B78" s="93"/>
      <c r="C78" s="93"/>
      <c r="D78" s="93"/>
      <c r="E78" s="93"/>
      <c r="F78" s="93"/>
      <c r="G78" s="93"/>
      <c r="H78" s="93"/>
      <c r="I78" s="93"/>
      <c r="J78" s="93"/>
      <c r="K78" s="93"/>
      <c r="L78" s="93"/>
      <c r="M78" s="93"/>
      <c r="N78" s="93"/>
      <c r="O78" s="93"/>
      <c r="P78" s="93"/>
      <c r="Q78" s="93"/>
      <c r="R78" s="93"/>
      <c r="S78" s="93"/>
      <c r="T78" s="93"/>
    </row>
    <row r="79" spans="1:20" x14ac:dyDescent="0.25">
      <c r="A79" s="91"/>
      <c r="B79" s="93"/>
      <c r="C79" s="93"/>
      <c r="D79" s="93"/>
      <c r="E79" s="93"/>
      <c r="F79" s="93"/>
      <c r="G79" s="93"/>
      <c r="H79" s="93"/>
      <c r="I79" s="93"/>
      <c r="J79" s="93"/>
      <c r="K79" s="93"/>
      <c r="L79" s="93"/>
      <c r="M79" s="93"/>
      <c r="N79" s="93"/>
      <c r="O79" s="93"/>
      <c r="P79" s="93"/>
      <c r="Q79" s="93"/>
      <c r="R79" s="93"/>
      <c r="S79" s="93"/>
      <c r="T79" s="93"/>
    </row>
    <row r="80" spans="1:20" x14ac:dyDescent="0.25">
      <c r="A80" s="91"/>
      <c r="B80" s="93"/>
      <c r="C80" s="93"/>
      <c r="D80" s="93"/>
      <c r="E80" s="93"/>
      <c r="F80" s="93"/>
      <c r="G80" s="93"/>
      <c r="H80" s="93"/>
      <c r="I80" s="93"/>
      <c r="J80" s="93"/>
      <c r="K80" s="93"/>
      <c r="L80" s="93"/>
      <c r="M80" s="93"/>
      <c r="N80" s="93"/>
      <c r="O80" s="93"/>
      <c r="P80" s="93"/>
      <c r="Q80" s="93"/>
      <c r="R80" s="93"/>
      <c r="S80" s="93"/>
      <c r="T80" s="93"/>
    </row>
    <row r="81" spans="1:20" x14ac:dyDescent="0.25">
      <c r="A81" s="91"/>
      <c r="B81" s="93"/>
      <c r="C81" s="93"/>
      <c r="D81" s="93"/>
      <c r="E81" s="93"/>
      <c r="F81" s="93"/>
      <c r="G81" s="93"/>
      <c r="H81" s="93"/>
      <c r="I81" s="93"/>
      <c r="J81" s="93"/>
      <c r="K81" s="93"/>
      <c r="L81" s="93"/>
      <c r="M81" s="93"/>
      <c r="N81" s="93"/>
      <c r="O81" s="93"/>
      <c r="P81" s="93"/>
      <c r="Q81" s="93"/>
      <c r="R81" s="93"/>
      <c r="S81" s="93"/>
      <c r="T81" s="93"/>
    </row>
    <row r="82" spans="1:20" x14ac:dyDescent="0.25">
      <c r="A82" s="91"/>
      <c r="B82" s="93"/>
      <c r="C82" s="93"/>
      <c r="D82" s="93"/>
      <c r="E82" s="93"/>
      <c r="F82" s="93"/>
      <c r="G82" s="93"/>
      <c r="H82" s="93"/>
      <c r="I82" s="93"/>
      <c r="J82" s="93"/>
      <c r="K82" s="93"/>
      <c r="L82" s="93"/>
      <c r="M82" s="93"/>
      <c r="N82" s="93"/>
      <c r="O82" s="93"/>
      <c r="P82" s="93"/>
      <c r="Q82" s="93"/>
      <c r="R82" s="93"/>
      <c r="S82" s="93"/>
      <c r="T82" s="93"/>
    </row>
    <row r="83" spans="1:20" x14ac:dyDescent="0.25">
      <c r="A83" s="91"/>
      <c r="B83" s="93"/>
      <c r="C83" s="93"/>
      <c r="D83" s="93"/>
      <c r="E83" s="93"/>
      <c r="F83" s="93"/>
      <c r="G83" s="93"/>
      <c r="H83" s="93"/>
      <c r="I83" s="93"/>
      <c r="J83" s="93"/>
      <c r="K83" s="93"/>
      <c r="L83" s="93"/>
      <c r="M83" s="93"/>
      <c r="N83" s="93"/>
      <c r="O83" s="93"/>
      <c r="P83" s="93"/>
      <c r="Q83" s="93"/>
      <c r="R83" s="93"/>
      <c r="S83" s="93"/>
      <c r="T83" s="93"/>
    </row>
    <row r="84" spans="1:20" x14ac:dyDescent="0.25">
      <c r="A84" s="91"/>
      <c r="B84" s="93"/>
      <c r="C84" s="93"/>
      <c r="D84" s="93"/>
      <c r="E84" s="93"/>
      <c r="F84" s="93"/>
      <c r="G84" s="93"/>
      <c r="H84" s="93"/>
      <c r="I84" s="93"/>
      <c r="J84" s="93"/>
      <c r="K84" s="93"/>
      <c r="L84" s="93"/>
      <c r="M84" s="93"/>
      <c r="N84" s="93"/>
      <c r="O84" s="93"/>
      <c r="P84" s="93"/>
      <c r="Q84" s="93"/>
      <c r="R84" s="93"/>
      <c r="S84" s="93"/>
      <c r="T84" s="93"/>
    </row>
    <row r="85" spans="1:20" ht="12.75" customHeight="1" x14ac:dyDescent="0.25">
      <c r="A85" s="91"/>
      <c r="B85" s="93"/>
      <c r="C85" s="93"/>
      <c r="D85" s="93"/>
      <c r="E85" s="93"/>
      <c r="F85" s="93"/>
      <c r="G85" s="93"/>
      <c r="H85" s="93"/>
      <c r="I85" s="93"/>
      <c r="J85" s="93"/>
      <c r="K85" s="93"/>
      <c r="L85" s="93"/>
      <c r="M85" s="93"/>
      <c r="N85" s="93"/>
      <c r="O85" s="93"/>
      <c r="P85" s="93"/>
      <c r="Q85" s="93"/>
      <c r="R85" s="93"/>
      <c r="S85" s="93"/>
      <c r="T85" s="93"/>
    </row>
    <row r="86" spans="1:20" ht="12.75" customHeight="1" x14ac:dyDescent="0.25">
      <c r="A86" s="96"/>
      <c r="B86" s="93"/>
      <c r="C86" s="93"/>
      <c r="D86" s="93"/>
      <c r="E86" s="93"/>
      <c r="F86" s="93"/>
      <c r="G86" s="93"/>
      <c r="H86" s="93"/>
      <c r="I86" s="93"/>
      <c r="J86" s="93"/>
      <c r="K86" s="93"/>
      <c r="L86" s="93"/>
      <c r="M86" s="93"/>
      <c r="N86" s="93"/>
      <c r="O86" s="93"/>
      <c r="P86" s="93"/>
      <c r="Q86" s="93"/>
      <c r="R86" s="93"/>
      <c r="S86" s="93"/>
      <c r="T86" s="93"/>
    </row>
    <row r="87" spans="1:20" ht="12.75" customHeight="1" x14ac:dyDescent="0.25">
      <c r="A87" s="91"/>
      <c r="B87" s="93"/>
      <c r="C87" s="93"/>
      <c r="D87" s="93"/>
      <c r="E87" s="93"/>
      <c r="F87" s="93"/>
      <c r="G87" s="93"/>
      <c r="H87" s="93"/>
      <c r="I87" s="93"/>
      <c r="J87" s="93"/>
      <c r="K87" s="93"/>
      <c r="L87" s="93"/>
      <c r="M87" s="93"/>
      <c r="N87" s="93"/>
      <c r="O87" s="93"/>
      <c r="P87" s="93"/>
      <c r="Q87" s="93"/>
      <c r="R87" s="93"/>
      <c r="S87" s="93"/>
      <c r="T87" s="93"/>
    </row>
    <row r="88" spans="1:20" x14ac:dyDescent="0.25">
      <c r="A88" s="91"/>
      <c r="B88" s="93"/>
      <c r="C88" s="93"/>
      <c r="D88" s="93"/>
      <c r="E88" s="93"/>
      <c r="F88" s="93"/>
      <c r="G88" s="93"/>
      <c r="H88" s="93"/>
      <c r="I88" s="93"/>
      <c r="J88" s="93"/>
      <c r="K88" s="93"/>
      <c r="L88" s="93"/>
      <c r="M88" s="93"/>
      <c r="N88" s="93"/>
      <c r="O88" s="93"/>
      <c r="P88" s="93"/>
      <c r="Q88" s="93"/>
      <c r="R88" s="93"/>
      <c r="S88" s="93"/>
      <c r="T88" s="93"/>
    </row>
    <row r="89" spans="1:20" ht="18" customHeight="1" x14ac:dyDescent="0.3">
      <c r="A89" s="91"/>
      <c r="B89" s="95" t="s">
        <v>69</v>
      </c>
      <c r="C89" s="93"/>
      <c r="D89" s="93"/>
      <c r="E89" s="93"/>
      <c r="F89" s="93"/>
      <c r="G89" s="93"/>
      <c r="H89" s="93"/>
      <c r="I89" s="93"/>
      <c r="J89" s="93"/>
      <c r="K89" s="93"/>
      <c r="L89" s="93"/>
      <c r="M89" s="93"/>
      <c r="N89" s="93"/>
      <c r="O89" s="93"/>
      <c r="P89" s="93"/>
      <c r="Q89" s="93"/>
      <c r="R89" s="93"/>
      <c r="S89" s="93"/>
      <c r="T89" s="93"/>
    </row>
    <row r="90" spans="1:20" ht="32.25" customHeight="1" x14ac:dyDescent="0.25">
      <c r="A90" s="91"/>
      <c r="B90" s="543" t="s">
        <v>120</v>
      </c>
      <c r="C90" s="543"/>
      <c r="D90" s="543"/>
      <c r="E90" s="543"/>
      <c r="F90" s="543"/>
      <c r="G90" s="543"/>
      <c r="H90" s="543"/>
      <c r="I90" s="543"/>
      <c r="J90" s="543"/>
      <c r="K90" s="543"/>
      <c r="L90" s="543"/>
      <c r="M90" s="543"/>
      <c r="N90" s="543"/>
      <c r="O90" s="543"/>
      <c r="P90" s="543"/>
      <c r="Q90" s="543"/>
      <c r="R90" s="93"/>
      <c r="S90" s="93"/>
      <c r="T90" s="93"/>
    </row>
    <row r="91" spans="1:20" ht="15" customHeight="1" x14ac:dyDescent="0.25">
      <c r="A91" s="91"/>
      <c r="B91" s="107"/>
      <c r="C91" s="107"/>
      <c r="D91" s="107"/>
      <c r="E91" s="107"/>
      <c r="F91" s="107"/>
      <c r="G91" s="107"/>
      <c r="H91" s="107"/>
      <c r="I91" s="107"/>
      <c r="J91" s="107"/>
      <c r="K91" s="107"/>
      <c r="L91" s="107"/>
      <c r="M91" s="107"/>
      <c r="N91" s="107"/>
      <c r="O91" s="107"/>
      <c r="P91" s="107"/>
      <c r="Q91" s="107"/>
      <c r="R91" s="93"/>
      <c r="S91" s="93"/>
      <c r="T91" s="93"/>
    </row>
    <row r="92" spans="1:20" ht="12.75" customHeight="1" x14ac:dyDescent="0.3">
      <c r="A92" s="91"/>
      <c r="B92" s="102" t="s">
        <v>101</v>
      </c>
      <c r="C92" s="93"/>
      <c r="D92" s="93"/>
      <c r="E92" s="93"/>
      <c r="F92" s="93"/>
      <c r="G92" s="93"/>
      <c r="H92" s="93"/>
      <c r="I92" s="93"/>
      <c r="J92" s="93"/>
      <c r="K92" s="102" t="s">
        <v>102</v>
      </c>
      <c r="L92" s="102"/>
      <c r="M92" s="93"/>
      <c r="N92" s="93"/>
      <c r="O92" s="93"/>
      <c r="P92" s="93"/>
      <c r="Q92" s="93"/>
      <c r="R92" s="93"/>
      <c r="S92" s="93"/>
      <c r="T92" s="93"/>
    </row>
    <row r="93" spans="1:20" x14ac:dyDescent="0.25">
      <c r="A93" s="91"/>
      <c r="B93" s="93"/>
      <c r="C93" s="93"/>
      <c r="D93" s="93"/>
      <c r="E93" s="93"/>
      <c r="F93" s="93"/>
      <c r="G93" s="93"/>
      <c r="H93" s="93"/>
      <c r="I93" s="93"/>
      <c r="J93" s="93"/>
      <c r="K93" s="93"/>
      <c r="L93" s="93"/>
      <c r="M93" s="93"/>
      <c r="N93" s="93"/>
      <c r="O93" s="93"/>
      <c r="P93" s="93"/>
      <c r="Q93" s="93"/>
      <c r="R93" s="93"/>
      <c r="S93" s="93"/>
      <c r="T93" s="93"/>
    </row>
    <row r="94" spans="1:20" x14ac:dyDescent="0.25">
      <c r="A94" s="91"/>
      <c r="B94" s="97" t="s">
        <v>103</v>
      </c>
      <c r="C94" s="93"/>
      <c r="D94" s="93"/>
      <c r="E94" s="93"/>
      <c r="F94" s="93"/>
      <c r="G94" s="93"/>
      <c r="H94" s="93"/>
      <c r="I94" s="93"/>
      <c r="J94" s="93"/>
      <c r="K94" s="97" t="s">
        <v>104</v>
      </c>
      <c r="L94" s="93"/>
      <c r="M94" s="93"/>
      <c r="N94" s="93"/>
      <c r="O94" s="93"/>
      <c r="P94" s="93"/>
      <c r="Q94" s="93"/>
      <c r="R94" s="93"/>
      <c r="S94" s="93"/>
      <c r="T94" s="93"/>
    </row>
    <row r="95" spans="1:20" x14ac:dyDescent="0.25">
      <c r="A95" s="91"/>
      <c r="B95" s="98"/>
      <c r="C95" s="93"/>
      <c r="D95" s="93"/>
      <c r="E95" s="93"/>
      <c r="F95" s="93"/>
      <c r="G95" s="93"/>
      <c r="H95" s="93"/>
      <c r="I95" s="93"/>
      <c r="J95" s="93"/>
      <c r="K95" s="93"/>
      <c r="L95" s="93"/>
      <c r="M95" s="93"/>
      <c r="N95" s="93"/>
      <c r="O95" s="93"/>
      <c r="P95" s="93"/>
      <c r="Q95" s="93"/>
      <c r="R95" s="93"/>
      <c r="S95" s="93"/>
      <c r="T95" s="93"/>
    </row>
    <row r="96" spans="1:20" x14ac:dyDescent="0.25">
      <c r="A96" s="91"/>
      <c r="B96" s="98"/>
      <c r="C96" s="93"/>
      <c r="D96" s="93"/>
      <c r="E96" s="93"/>
      <c r="F96" s="93"/>
      <c r="G96" s="93"/>
      <c r="H96" s="93"/>
      <c r="I96" s="93"/>
      <c r="J96" s="93"/>
      <c r="K96" s="93"/>
      <c r="L96" s="93"/>
      <c r="M96" s="93"/>
      <c r="N96" s="93"/>
      <c r="O96" s="93"/>
      <c r="P96" s="93"/>
      <c r="Q96" s="93"/>
      <c r="R96" s="93"/>
      <c r="S96" s="93"/>
      <c r="T96" s="93"/>
    </row>
    <row r="97" spans="1:20" x14ac:dyDescent="0.25">
      <c r="A97" s="91"/>
      <c r="B97" s="98"/>
      <c r="C97" s="93"/>
      <c r="D97" s="93"/>
      <c r="E97" s="93"/>
      <c r="F97" s="93"/>
      <c r="G97" s="93"/>
      <c r="H97" s="93"/>
      <c r="I97" s="93"/>
      <c r="J97" s="93"/>
      <c r="K97" s="93"/>
      <c r="L97" s="93"/>
      <c r="M97" s="93"/>
      <c r="N97" s="93"/>
      <c r="O97" s="93"/>
      <c r="P97" s="93"/>
      <c r="Q97" s="93"/>
      <c r="R97" s="93"/>
      <c r="S97" s="93"/>
      <c r="T97" s="93"/>
    </row>
    <row r="98" spans="1:20" x14ac:dyDescent="0.25">
      <c r="A98" s="91"/>
      <c r="B98" s="98"/>
      <c r="C98" s="93"/>
      <c r="D98" s="93"/>
      <c r="E98" s="93"/>
      <c r="F98" s="93"/>
      <c r="G98" s="93"/>
      <c r="H98" s="93"/>
      <c r="I98" s="93"/>
      <c r="J98" s="93"/>
      <c r="K98" s="93"/>
      <c r="L98" s="93"/>
      <c r="M98" s="93"/>
      <c r="N98" s="93"/>
      <c r="O98" s="93"/>
      <c r="P98" s="93"/>
      <c r="Q98" s="93"/>
      <c r="R98" s="93"/>
      <c r="S98" s="93"/>
      <c r="T98" s="93"/>
    </row>
    <row r="99" spans="1:20" x14ac:dyDescent="0.25">
      <c r="A99" s="91"/>
      <c r="B99" s="93"/>
      <c r="C99" s="93"/>
      <c r="D99" s="93"/>
      <c r="E99" s="93"/>
      <c r="F99" s="93"/>
      <c r="G99" s="93"/>
      <c r="H99" s="93"/>
      <c r="I99" s="93"/>
      <c r="J99" s="93"/>
      <c r="K99" s="93"/>
      <c r="L99" s="93"/>
      <c r="M99" s="93"/>
      <c r="N99" s="93"/>
      <c r="O99" s="93"/>
      <c r="P99" s="93"/>
      <c r="Q99" s="93"/>
      <c r="R99" s="93"/>
      <c r="S99" s="93"/>
      <c r="T99" s="93"/>
    </row>
    <row r="100" spans="1:20" x14ac:dyDescent="0.25">
      <c r="A100" s="91"/>
      <c r="B100" s="93"/>
      <c r="C100" s="93"/>
      <c r="D100" s="93"/>
      <c r="E100" s="93"/>
      <c r="F100" s="93"/>
      <c r="G100" s="93"/>
      <c r="H100" s="93"/>
      <c r="I100" s="93"/>
      <c r="J100" s="93"/>
      <c r="K100" s="93"/>
      <c r="L100" s="93"/>
      <c r="M100" s="93"/>
      <c r="N100" s="93"/>
      <c r="O100" s="93"/>
      <c r="P100" s="93"/>
      <c r="Q100" s="93"/>
      <c r="R100" s="93"/>
      <c r="S100" s="93"/>
      <c r="T100" s="93"/>
    </row>
    <row r="101" spans="1:20" x14ac:dyDescent="0.25">
      <c r="A101" s="91"/>
      <c r="B101" s="93"/>
      <c r="C101" s="93"/>
      <c r="D101" s="93"/>
      <c r="E101" s="93"/>
      <c r="F101" s="93"/>
      <c r="G101" s="93"/>
      <c r="H101" s="93"/>
      <c r="I101" s="93"/>
      <c r="J101" s="93"/>
      <c r="K101" s="93"/>
      <c r="L101" s="93"/>
      <c r="M101" s="93"/>
      <c r="N101" s="93"/>
      <c r="O101" s="93"/>
      <c r="P101" s="93"/>
      <c r="Q101" s="93"/>
      <c r="R101" s="93"/>
      <c r="S101" s="93"/>
      <c r="T101" s="93"/>
    </row>
    <row r="102" spans="1:20" x14ac:dyDescent="0.25">
      <c r="A102" s="91"/>
      <c r="B102" s="93"/>
      <c r="C102" s="93"/>
      <c r="D102" s="93"/>
      <c r="E102" s="93"/>
      <c r="F102" s="93"/>
      <c r="G102" s="93"/>
      <c r="H102" s="93"/>
      <c r="I102" s="93"/>
      <c r="J102" s="93"/>
      <c r="K102" s="93"/>
      <c r="L102" s="93"/>
      <c r="M102" s="93"/>
      <c r="N102" s="93"/>
      <c r="O102" s="93"/>
      <c r="P102" s="93"/>
      <c r="Q102" s="93"/>
      <c r="R102" s="93"/>
      <c r="S102" s="93"/>
      <c r="T102" s="93"/>
    </row>
    <row r="103" spans="1:20" x14ac:dyDescent="0.25">
      <c r="A103" s="91"/>
      <c r="B103" s="93"/>
      <c r="C103" s="93"/>
      <c r="D103" s="93"/>
      <c r="E103" s="93"/>
      <c r="F103" s="93"/>
      <c r="G103" s="93"/>
      <c r="H103" s="93"/>
      <c r="I103" s="93"/>
      <c r="J103" s="93"/>
      <c r="K103" s="93"/>
      <c r="L103" s="93"/>
      <c r="M103" s="93"/>
      <c r="N103" s="93"/>
      <c r="O103" s="93"/>
      <c r="P103" s="93"/>
      <c r="Q103" s="93"/>
      <c r="R103" s="93"/>
      <c r="S103" s="93"/>
      <c r="T103" s="93"/>
    </row>
    <row r="104" spans="1:20" x14ac:dyDescent="0.25">
      <c r="A104" s="91"/>
      <c r="B104" s="93"/>
      <c r="C104" s="93"/>
      <c r="D104" s="93"/>
      <c r="E104" s="93"/>
      <c r="F104" s="93"/>
      <c r="G104" s="93"/>
      <c r="H104" s="93"/>
      <c r="I104" s="93"/>
      <c r="J104" s="93"/>
      <c r="K104" s="93"/>
      <c r="L104" s="93"/>
      <c r="M104" s="93"/>
      <c r="N104" s="93"/>
      <c r="O104" s="93"/>
      <c r="P104" s="93"/>
      <c r="Q104" s="93"/>
      <c r="R104" s="93"/>
      <c r="S104" s="93"/>
      <c r="T104" s="93"/>
    </row>
    <row r="105" spans="1:20" x14ac:dyDescent="0.25">
      <c r="A105" s="91"/>
      <c r="B105" s="93"/>
      <c r="C105" s="93"/>
      <c r="D105" s="93"/>
      <c r="E105" s="93"/>
      <c r="F105" s="93"/>
      <c r="G105" s="93"/>
      <c r="H105" s="93"/>
      <c r="I105" s="93"/>
      <c r="J105" s="93"/>
      <c r="K105" s="93"/>
      <c r="L105" s="93"/>
      <c r="M105" s="93"/>
      <c r="N105" s="93"/>
      <c r="O105" s="93"/>
      <c r="P105" s="93"/>
      <c r="Q105" s="93"/>
      <c r="R105" s="93"/>
      <c r="S105" s="93"/>
      <c r="T105" s="93"/>
    </row>
    <row r="106" spans="1:20" x14ac:dyDescent="0.25">
      <c r="A106" s="91"/>
      <c r="B106" s="93"/>
      <c r="C106" s="93"/>
      <c r="D106" s="93"/>
      <c r="E106" s="93"/>
      <c r="F106" s="93"/>
      <c r="G106" s="93"/>
      <c r="H106" s="93"/>
      <c r="I106" s="93"/>
      <c r="J106" s="93"/>
      <c r="K106" s="93"/>
      <c r="L106" s="93"/>
      <c r="M106" s="93"/>
      <c r="N106" s="93"/>
      <c r="O106" s="93"/>
      <c r="P106" s="93"/>
      <c r="Q106" s="93"/>
      <c r="R106" s="93"/>
      <c r="S106" s="93"/>
      <c r="T106" s="93"/>
    </row>
    <row r="107" spans="1:20" x14ac:dyDescent="0.25">
      <c r="A107" s="91"/>
      <c r="B107" s="93"/>
      <c r="C107" s="93"/>
      <c r="D107" s="93"/>
      <c r="E107" s="93"/>
      <c r="F107" s="93"/>
      <c r="G107" s="93"/>
      <c r="H107" s="93"/>
      <c r="I107" s="93"/>
      <c r="J107" s="93"/>
      <c r="K107" s="93"/>
      <c r="L107" s="93"/>
      <c r="M107" s="93"/>
      <c r="N107" s="93"/>
      <c r="O107" s="93"/>
      <c r="P107" s="93"/>
      <c r="Q107" s="93"/>
      <c r="R107" s="93"/>
      <c r="S107" s="93"/>
      <c r="T107" s="93"/>
    </row>
    <row r="108" spans="1:20" x14ac:dyDescent="0.25">
      <c r="A108" s="91"/>
      <c r="B108" s="93"/>
      <c r="C108" s="93"/>
      <c r="D108" s="93"/>
      <c r="E108" s="93"/>
      <c r="F108" s="93"/>
      <c r="G108" s="93"/>
      <c r="H108" s="93"/>
      <c r="I108" s="93"/>
      <c r="J108" s="93"/>
      <c r="K108" s="93"/>
      <c r="L108" s="93"/>
      <c r="M108" s="93"/>
      <c r="N108" s="93"/>
      <c r="O108" s="93"/>
      <c r="P108" s="93"/>
      <c r="Q108" s="93"/>
      <c r="R108" s="93"/>
      <c r="S108" s="93"/>
      <c r="T108" s="93"/>
    </row>
    <row r="109" spans="1:20" x14ac:dyDescent="0.25">
      <c r="A109" s="91"/>
      <c r="B109" s="93"/>
      <c r="C109" s="93"/>
      <c r="D109" s="93"/>
      <c r="E109" s="93"/>
      <c r="F109" s="93"/>
      <c r="G109" s="93"/>
      <c r="H109" s="93"/>
      <c r="I109" s="93"/>
      <c r="J109" s="93"/>
      <c r="K109" s="93"/>
      <c r="L109" s="93"/>
      <c r="M109" s="93"/>
      <c r="N109" s="93"/>
      <c r="O109" s="93"/>
      <c r="P109" s="93"/>
      <c r="Q109" s="93"/>
      <c r="R109" s="93"/>
      <c r="S109" s="93"/>
      <c r="T109" s="93"/>
    </row>
    <row r="110" spans="1:20" x14ac:dyDescent="0.25">
      <c r="A110" s="91"/>
      <c r="B110" s="97" t="s">
        <v>105</v>
      </c>
      <c r="C110" s="93"/>
      <c r="D110" s="93"/>
      <c r="E110" s="93"/>
      <c r="F110" s="93"/>
      <c r="G110" s="93"/>
      <c r="H110" s="93"/>
      <c r="I110" s="93"/>
      <c r="J110" s="93"/>
      <c r="K110" s="97" t="s">
        <v>106</v>
      </c>
      <c r="L110" s="93"/>
      <c r="M110" s="93"/>
      <c r="N110" s="93"/>
      <c r="O110" s="93"/>
      <c r="P110" s="93"/>
      <c r="Q110" s="93"/>
      <c r="R110" s="93"/>
      <c r="S110" s="93"/>
      <c r="T110" s="93"/>
    </row>
    <row r="111" spans="1:20" x14ac:dyDescent="0.25">
      <c r="A111" s="91"/>
      <c r="B111" s="99"/>
      <c r="C111" s="93"/>
      <c r="D111" s="93"/>
      <c r="E111" s="93"/>
      <c r="F111" s="93"/>
      <c r="G111" s="93"/>
      <c r="H111" s="93"/>
      <c r="I111" s="93"/>
      <c r="J111" s="93"/>
      <c r="K111" s="93"/>
      <c r="L111" s="93"/>
      <c r="M111" s="93"/>
      <c r="N111" s="93"/>
      <c r="O111" s="93"/>
      <c r="P111" s="93"/>
      <c r="Q111" s="93"/>
      <c r="R111" s="93"/>
      <c r="S111" s="93"/>
      <c r="T111" s="93"/>
    </row>
    <row r="112" spans="1:20" x14ac:dyDescent="0.25">
      <c r="A112" s="91"/>
      <c r="B112" s="93"/>
      <c r="C112" s="93"/>
      <c r="D112" s="93"/>
      <c r="E112" s="93"/>
      <c r="F112" s="93"/>
      <c r="G112" s="93"/>
      <c r="H112" s="93"/>
      <c r="I112" s="93"/>
      <c r="J112" s="93"/>
      <c r="K112" s="93"/>
      <c r="L112" s="93"/>
      <c r="M112" s="93"/>
      <c r="N112" s="93"/>
      <c r="O112" s="93"/>
      <c r="P112" s="93"/>
      <c r="Q112" s="93"/>
      <c r="R112" s="93"/>
      <c r="S112" s="93"/>
      <c r="T112" s="93"/>
    </row>
    <row r="113" spans="1:20" x14ac:dyDescent="0.25">
      <c r="A113" s="91"/>
      <c r="B113" s="93"/>
      <c r="C113" s="93"/>
      <c r="D113" s="93"/>
      <c r="E113" s="93"/>
      <c r="F113" s="93"/>
      <c r="G113" s="93"/>
      <c r="H113" s="93"/>
      <c r="I113" s="93"/>
      <c r="J113" s="93"/>
      <c r="K113" s="93"/>
      <c r="L113" s="93"/>
      <c r="M113" s="93"/>
      <c r="N113" s="93"/>
      <c r="O113" s="93"/>
      <c r="P113" s="93"/>
      <c r="Q113" s="93"/>
      <c r="R113" s="93"/>
      <c r="S113" s="93"/>
      <c r="T113" s="93"/>
    </row>
    <row r="114" spans="1:20" ht="14.25" customHeight="1" x14ac:dyDescent="0.25">
      <c r="A114" s="91"/>
      <c r="B114" s="93"/>
      <c r="C114" s="93"/>
      <c r="D114" s="93"/>
      <c r="E114" s="93"/>
      <c r="F114" s="93"/>
      <c r="G114" s="93"/>
      <c r="H114" s="93"/>
      <c r="I114" s="93"/>
      <c r="J114" s="93"/>
      <c r="K114" s="93"/>
      <c r="L114" s="93"/>
      <c r="M114" s="93"/>
      <c r="N114" s="93"/>
      <c r="O114" s="93"/>
      <c r="P114" s="93"/>
      <c r="Q114" s="93"/>
      <c r="R114" s="93"/>
      <c r="S114" s="93"/>
      <c r="T114" s="93"/>
    </row>
    <row r="115" spans="1:20" ht="16.5" customHeight="1" x14ac:dyDescent="0.25">
      <c r="A115" s="91"/>
      <c r="B115" s="544" t="s">
        <v>107</v>
      </c>
      <c r="C115" s="545"/>
      <c r="D115" s="545"/>
      <c r="E115" s="545"/>
      <c r="F115" s="545"/>
      <c r="G115" s="545"/>
      <c r="H115" s="545"/>
      <c r="I115" s="108"/>
      <c r="J115" s="93"/>
      <c r="K115" s="544" t="s">
        <v>107</v>
      </c>
      <c r="L115" s="544"/>
      <c r="M115" s="544"/>
      <c r="N115" s="544"/>
      <c r="O115" s="544"/>
      <c r="P115" s="544"/>
      <c r="Q115" s="544"/>
      <c r="R115" s="544"/>
      <c r="S115" s="93"/>
      <c r="T115" s="93"/>
    </row>
    <row r="116" spans="1:20" ht="35.25" customHeight="1" x14ac:dyDescent="0.25">
      <c r="A116" s="91"/>
      <c r="B116" s="546"/>
      <c r="C116" s="546"/>
      <c r="D116" s="546"/>
      <c r="E116" s="546"/>
      <c r="F116" s="546"/>
      <c r="G116" s="546"/>
      <c r="H116" s="546"/>
      <c r="I116" s="109"/>
      <c r="J116" s="93"/>
      <c r="K116" s="544"/>
      <c r="L116" s="544"/>
      <c r="M116" s="544"/>
      <c r="N116" s="544"/>
      <c r="O116" s="544"/>
      <c r="P116" s="544"/>
      <c r="Q116" s="544"/>
      <c r="R116" s="544"/>
      <c r="S116" s="93"/>
      <c r="T116" s="93"/>
    </row>
    <row r="117" spans="1:20" ht="13.5" customHeight="1" x14ac:dyDescent="0.25">
      <c r="A117" s="91"/>
      <c r="B117" s="544"/>
      <c r="C117" s="545"/>
      <c r="D117" s="545"/>
      <c r="E117" s="545"/>
      <c r="F117" s="545"/>
      <c r="G117" s="545"/>
      <c r="H117" s="545"/>
      <c r="I117" s="108"/>
      <c r="J117" s="93"/>
      <c r="K117" s="93"/>
      <c r="L117" s="93"/>
      <c r="M117" s="93"/>
      <c r="N117" s="93"/>
      <c r="O117" s="93"/>
      <c r="P117" s="93"/>
      <c r="Q117" s="93"/>
      <c r="R117" s="93"/>
      <c r="S117" s="93"/>
      <c r="T117" s="93"/>
    </row>
    <row r="118" spans="1:20" ht="18" customHeight="1" x14ac:dyDescent="0.25">
      <c r="A118" s="91"/>
      <c r="B118" s="546"/>
      <c r="C118" s="546"/>
      <c r="D118" s="546"/>
      <c r="E118" s="546"/>
      <c r="F118" s="546"/>
      <c r="G118" s="546"/>
      <c r="H118" s="546"/>
      <c r="I118" s="109"/>
      <c r="J118" s="93"/>
      <c r="K118" s="93"/>
      <c r="L118" s="93"/>
      <c r="M118" s="93"/>
      <c r="N118" s="93"/>
      <c r="O118" s="93"/>
      <c r="P118" s="93"/>
      <c r="Q118" s="93"/>
      <c r="R118" s="93"/>
      <c r="S118" s="93"/>
      <c r="T118" s="93"/>
    </row>
    <row r="119" spans="1:20" x14ac:dyDescent="0.25">
      <c r="A119" s="91"/>
      <c r="B119" s="546"/>
      <c r="C119" s="546"/>
      <c r="D119" s="546"/>
      <c r="E119" s="546"/>
      <c r="F119" s="546"/>
      <c r="G119" s="546"/>
      <c r="H119" s="546"/>
      <c r="I119" s="109"/>
      <c r="J119" s="93"/>
      <c r="K119" s="93"/>
      <c r="L119" s="93"/>
      <c r="M119" s="93"/>
      <c r="N119" s="93"/>
      <c r="O119" s="93"/>
      <c r="P119" s="93"/>
      <c r="Q119" s="93"/>
      <c r="R119" s="93"/>
      <c r="S119" s="93"/>
      <c r="T119" s="93"/>
    </row>
    <row r="120" spans="1:20" x14ac:dyDescent="0.25">
      <c r="A120" s="91"/>
      <c r="B120" s="93"/>
      <c r="C120" s="93"/>
      <c r="D120" s="93"/>
      <c r="E120" s="93"/>
      <c r="F120" s="93"/>
      <c r="G120" s="93"/>
      <c r="H120" s="93"/>
      <c r="I120" s="93"/>
      <c r="J120" s="93"/>
      <c r="K120" s="93"/>
      <c r="L120" s="93"/>
      <c r="M120" s="93"/>
      <c r="N120" s="93"/>
      <c r="O120" s="93"/>
      <c r="P120" s="93"/>
      <c r="Q120" s="93"/>
      <c r="R120" s="93"/>
      <c r="S120" s="93"/>
      <c r="T120" s="93"/>
    </row>
    <row r="121" spans="1:20" x14ac:dyDescent="0.25">
      <c r="A121" s="91"/>
      <c r="B121" s="97" t="s">
        <v>108</v>
      </c>
      <c r="C121" s="93"/>
      <c r="D121" s="93"/>
      <c r="E121" s="93"/>
      <c r="F121" s="93"/>
      <c r="G121" s="93"/>
      <c r="H121" s="93"/>
      <c r="I121" s="93"/>
      <c r="J121" s="93"/>
      <c r="K121" s="97" t="s">
        <v>109</v>
      </c>
      <c r="L121" s="93"/>
      <c r="M121" s="93"/>
      <c r="N121" s="93"/>
      <c r="O121" s="93"/>
      <c r="P121" s="93"/>
      <c r="Q121" s="93"/>
      <c r="R121" s="93"/>
      <c r="S121" s="93"/>
      <c r="T121" s="93"/>
    </row>
    <row r="122" spans="1:20" x14ac:dyDescent="0.25">
      <c r="A122" s="91"/>
      <c r="B122" s="93"/>
      <c r="C122" s="93"/>
      <c r="D122" s="93"/>
      <c r="E122" s="93"/>
      <c r="F122" s="93"/>
      <c r="G122" s="93"/>
      <c r="H122" s="93"/>
      <c r="I122" s="93"/>
      <c r="J122" s="93"/>
      <c r="K122" s="93"/>
      <c r="L122" s="93"/>
      <c r="M122" s="93"/>
      <c r="N122" s="93"/>
      <c r="O122" s="93"/>
      <c r="P122" s="93"/>
      <c r="Q122" s="93"/>
      <c r="R122" s="93"/>
      <c r="S122" s="93"/>
      <c r="T122" s="93"/>
    </row>
    <row r="123" spans="1:20" x14ac:dyDescent="0.25">
      <c r="A123" s="91"/>
      <c r="B123" s="93"/>
      <c r="C123" s="93"/>
      <c r="D123" s="93"/>
      <c r="E123" s="93"/>
      <c r="F123" s="93"/>
      <c r="G123" s="93"/>
      <c r="H123" s="93"/>
      <c r="I123" s="93"/>
      <c r="J123" s="93"/>
      <c r="K123" s="93"/>
      <c r="L123" s="93"/>
      <c r="M123" s="93"/>
      <c r="N123" s="93"/>
      <c r="O123" s="93"/>
      <c r="P123" s="93"/>
      <c r="Q123" s="93"/>
      <c r="R123" s="281" t="s">
        <v>275</v>
      </c>
      <c r="S123" s="93"/>
      <c r="T123" s="93"/>
    </row>
    <row r="124" spans="1:20" x14ac:dyDescent="0.25">
      <c r="A124" s="91"/>
      <c r="B124" s="93"/>
      <c r="C124" s="93"/>
      <c r="D124" s="93"/>
      <c r="E124" s="93"/>
      <c r="F124" s="93"/>
      <c r="G124" s="93"/>
      <c r="H124" s="93"/>
      <c r="I124" s="93"/>
      <c r="J124" s="93"/>
      <c r="K124" s="93"/>
      <c r="L124" s="93"/>
      <c r="M124" s="93"/>
      <c r="N124" s="93"/>
      <c r="O124" s="93"/>
      <c r="P124" s="93"/>
      <c r="Q124" s="93"/>
      <c r="R124" s="93"/>
      <c r="S124" s="93"/>
      <c r="T124" s="93"/>
    </row>
    <row r="125" spans="1:20" x14ac:dyDescent="0.25">
      <c r="A125" s="91"/>
      <c r="B125" s="93"/>
      <c r="C125" s="93"/>
      <c r="D125" s="93"/>
      <c r="E125" s="93"/>
      <c r="F125" s="93"/>
      <c r="G125" s="93"/>
      <c r="H125" s="93"/>
      <c r="I125" s="93"/>
      <c r="J125" s="93"/>
      <c r="K125" s="93"/>
      <c r="L125" s="93"/>
      <c r="M125" s="93"/>
      <c r="N125" s="93"/>
      <c r="O125" s="93"/>
      <c r="P125" s="93"/>
      <c r="Q125" s="93"/>
      <c r="R125" s="93"/>
      <c r="S125" s="93"/>
      <c r="T125" s="93"/>
    </row>
    <row r="126" spans="1:20" x14ac:dyDescent="0.25">
      <c r="A126" s="91"/>
      <c r="B126" s="93"/>
      <c r="C126" s="93"/>
      <c r="D126" s="93"/>
      <c r="E126" s="93"/>
      <c r="F126" s="93"/>
      <c r="G126" s="93"/>
      <c r="H126" s="93"/>
      <c r="I126" s="93"/>
      <c r="J126" s="93"/>
      <c r="K126" s="93"/>
      <c r="L126" s="93"/>
      <c r="M126" s="93"/>
      <c r="N126" s="93"/>
      <c r="O126" s="93"/>
      <c r="P126" s="93"/>
      <c r="Q126" s="93"/>
      <c r="R126" s="93"/>
      <c r="S126" s="93"/>
      <c r="T126" s="93"/>
    </row>
    <row r="127" spans="1:20" x14ac:dyDescent="0.25">
      <c r="A127" s="91"/>
      <c r="B127" s="93"/>
      <c r="C127" s="93"/>
      <c r="D127" s="93"/>
      <c r="E127" s="93"/>
      <c r="F127" s="93"/>
      <c r="G127" s="93"/>
      <c r="H127" s="93"/>
      <c r="I127" s="93"/>
      <c r="J127" s="93"/>
      <c r="K127" s="93"/>
      <c r="L127" s="93"/>
      <c r="M127" s="93"/>
      <c r="N127" s="93"/>
      <c r="O127" s="93"/>
      <c r="P127" s="93"/>
      <c r="Q127" s="93"/>
      <c r="R127" s="93"/>
      <c r="S127" s="93"/>
      <c r="T127" s="93"/>
    </row>
  </sheetData>
  <sheetProtection algorithmName="SHA-512" hashValue="58XoxypuoL2lUS2gX7w5sVDYAstEtrHQKx4aH3vHg+Sath8SLlu4LEifz8mMpdP+CuAqvIWntt1tSX88VzC6ug==" saltValue="M2J414R/uVLs3/Fo8LaTyw==" spinCount="100000" sheet="1" objects="1" scenarios="1"/>
  <customSheetViews>
    <customSheetView guid="{9B3BAD7C-18FA-4BA1-ADC7-FF0E752CBBB8}" topLeftCell="A7">
      <selection activeCell="C8" sqref="C8:Q8"/>
      <pageMargins left="0.7" right="0.7" top="0.75" bottom="0.75" header="0.3" footer="0.3"/>
      <pageSetup paperSize="9" orientation="portrait" r:id="rId1"/>
    </customSheetView>
  </customSheetViews>
  <mergeCells count="72">
    <mergeCell ref="G41:R41"/>
    <mergeCell ref="G42:R42"/>
    <mergeCell ref="G43:R43"/>
    <mergeCell ref="G44:R44"/>
    <mergeCell ref="G45:R45"/>
    <mergeCell ref="C11:Q11"/>
    <mergeCell ref="C5:Q5"/>
    <mergeCell ref="C6:Q6"/>
    <mergeCell ref="C7:Q7"/>
    <mergeCell ref="C8:Q8"/>
    <mergeCell ref="C9:Q9"/>
    <mergeCell ref="C10:Q10"/>
    <mergeCell ref="C24:D24"/>
    <mergeCell ref="E24:F24"/>
    <mergeCell ref="G24:I24"/>
    <mergeCell ref="C12:Q12"/>
    <mergeCell ref="C13:Q13"/>
    <mergeCell ref="C14:Q14"/>
    <mergeCell ref="C15:Q15"/>
    <mergeCell ref="C18:Q18"/>
    <mergeCell ref="C19:Q19"/>
    <mergeCell ref="C23:D23"/>
    <mergeCell ref="E23:F23"/>
    <mergeCell ref="G23:I23"/>
    <mergeCell ref="C16:Q16"/>
    <mergeCell ref="C17:Q17"/>
    <mergeCell ref="C25:D25"/>
    <mergeCell ref="E25:F25"/>
    <mergeCell ref="G25:I25"/>
    <mergeCell ref="C26:D26"/>
    <mergeCell ref="E26:F26"/>
    <mergeCell ref="G26:I26"/>
    <mergeCell ref="C27:D27"/>
    <mergeCell ref="E27:F27"/>
    <mergeCell ref="G27:I27"/>
    <mergeCell ref="C28:D28"/>
    <mergeCell ref="E28:F28"/>
    <mergeCell ref="G28:I28"/>
    <mergeCell ref="G39:R39"/>
    <mergeCell ref="G40:R40"/>
    <mergeCell ref="B33:C33"/>
    <mergeCell ref="B34:C34"/>
    <mergeCell ref="G33:R33"/>
    <mergeCell ref="G34:R34"/>
    <mergeCell ref="B35:C35"/>
    <mergeCell ref="G36:R36"/>
    <mergeCell ref="B37:C37"/>
    <mergeCell ref="B38:C38"/>
    <mergeCell ref="G37:R37"/>
    <mergeCell ref="G38:R38"/>
    <mergeCell ref="B117:H119"/>
    <mergeCell ref="B43:C43"/>
    <mergeCell ref="B44:C44"/>
    <mergeCell ref="B45:C45"/>
    <mergeCell ref="B46:C46"/>
    <mergeCell ref="G46:R46"/>
    <mergeCell ref="C29:D29"/>
    <mergeCell ref="E29:F29"/>
    <mergeCell ref="G29:I29"/>
    <mergeCell ref="B90:Q90"/>
    <mergeCell ref="B115:H116"/>
    <mergeCell ref="K115:R116"/>
    <mergeCell ref="B41:C41"/>
    <mergeCell ref="B42:C42"/>
    <mergeCell ref="B39:C39"/>
    <mergeCell ref="B40:C40"/>
    <mergeCell ref="D50:E50"/>
    <mergeCell ref="D51:E51"/>
    <mergeCell ref="D52:E52"/>
    <mergeCell ref="D49:E49"/>
    <mergeCell ref="B36:C36"/>
    <mergeCell ref="G35:R35"/>
  </mergeCells>
  <pageMargins left="0.7" right="0.7" top="0.75" bottom="0.75" header="0.3" footer="0.3"/>
  <pageSetup paperSize="9" orientation="portrait" r:id="rId2"/>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árok5"/>
  <dimension ref="A1:P14"/>
  <sheetViews>
    <sheetView workbookViewId="0">
      <selection activeCell="C10" sqref="C10"/>
    </sheetView>
  </sheetViews>
  <sheetFormatPr defaultColWidth="9.21875" defaultRowHeight="14.4" x14ac:dyDescent="0.3"/>
  <cols>
    <col min="1" max="1" width="9.21875" style="47"/>
    <col min="2" max="2" width="20.44140625" style="46" customWidth="1"/>
    <col min="3" max="3" width="23.21875" style="41" bestFit="1" customWidth="1"/>
    <col min="4" max="5" width="17.21875" style="41" customWidth="1"/>
    <col min="6" max="6" width="14.21875" style="41" customWidth="1"/>
    <col min="7" max="7" width="14.21875" style="62" customWidth="1"/>
    <col min="8" max="8" width="9.21875" style="41"/>
    <col min="9" max="9" width="19.44140625" style="41" bestFit="1" customWidth="1"/>
    <col min="10" max="10" width="15" style="41" customWidth="1"/>
    <col min="11" max="11" width="16.77734375" style="41" customWidth="1"/>
    <col min="12" max="12" width="17" style="41" customWidth="1"/>
    <col min="13" max="13" width="20.77734375" style="41" customWidth="1"/>
    <col min="14" max="16384" width="9.21875" style="41"/>
  </cols>
  <sheetData>
    <row r="1" spans="1:16" ht="19.2" thickTop="1" thickBot="1" x14ac:dyDescent="0.4">
      <c r="B1" s="580" t="s">
        <v>50</v>
      </c>
      <c r="C1" s="581"/>
      <c r="D1" s="581"/>
      <c r="E1" s="581"/>
      <c r="F1" s="581"/>
      <c r="G1" s="582"/>
      <c r="I1" s="577" t="s">
        <v>49</v>
      </c>
      <c r="J1" s="578"/>
      <c r="K1" s="578"/>
      <c r="L1" s="578"/>
      <c r="M1" s="579"/>
    </row>
    <row r="2" spans="1:16" s="45" customFormat="1" ht="73.2" thickTop="1" thickBot="1" x14ac:dyDescent="0.3">
      <c r="B2" s="48" t="s">
        <v>48</v>
      </c>
      <c r="C2" s="48" t="s">
        <v>51</v>
      </c>
      <c r="D2" s="48" t="s">
        <v>46</v>
      </c>
      <c r="E2" s="48" t="s">
        <v>57</v>
      </c>
      <c r="F2" s="48" t="s">
        <v>45</v>
      </c>
      <c r="G2" s="58" t="s">
        <v>44</v>
      </c>
      <c r="I2" s="45" t="s">
        <v>48</v>
      </c>
      <c r="J2" s="45" t="s">
        <v>47</v>
      </c>
      <c r="K2" s="45" t="s">
        <v>46</v>
      </c>
      <c r="L2" s="45" t="s">
        <v>45</v>
      </c>
      <c r="M2" s="45" t="s">
        <v>44</v>
      </c>
    </row>
    <row r="3" spans="1:16" ht="29.4" thickTop="1" x14ac:dyDescent="0.3">
      <c r="A3" s="583">
        <v>1</v>
      </c>
      <c r="B3" s="584" t="s">
        <v>43</v>
      </c>
      <c r="C3" s="53" t="s">
        <v>52</v>
      </c>
      <c r="D3" s="57">
        <v>1000</v>
      </c>
      <c r="E3" s="54">
        <v>3000</v>
      </c>
      <c r="F3" s="54">
        <f>D3*E3</f>
        <v>3000000</v>
      </c>
      <c r="G3" s="59">
        <f>SUM(F3:F6)</f>
        <v>3495000</v>
      </c>
      <c r="I3" s="43" t="str">
        <f>B3</f>
        <v>S. r. o.</v>
      </c>
      <c r="J3" s="42">
        <f>D3</f>
        <v>1000</v>
      </c>
      <c r="K3" s="42">
        <v>0</v>
      </c>
      <c r="L3" s="42">
        <f>J3*K3</f>
        <v>0</v>
      </c>
      <c r="M3" s="44">
        <f>SUM(L3:L5)</f>
        <v>362500</v>
      </c>
    </row>
    <row r="4" spans="1:16" ht="28.8" x14ac:dyDescent="0.3">
      <c r="A4" s="583"/>
      <c r="B4" s="583"/>
      <c r="C4" s="49" t="s">
        <v>53</v>
      </c>
      <c r="D4" s="56">
        <v>0</v>
      </c>
      <c r="E4" s="54">
        <f>E3</f>
        <v>3000</v>
      </c>
      <c r="F4" s="51">
        <f>D4*E4</f>
        <v>0</v>
      </c>
      <c r="G4" s="60"/>
      <c r="I4" s="43">
        <f>B4</f>
        <v>0</v>
      </c>
      <c r="J4" s="42">
        <f>D4</f>
        <v>0</v>
      </c>
      <c r="K4" s="42">
        <v>20</v>
      </c>
      <c r="L4" s="42">
        <f>J4*K4</f>
        <v>0</v>
      </c>
      <c r="M4" s="42"/>
    </row>
    <row r="5" spans="1:16" ht="28.8" x14ac:dyDescent="0.3">
      <c r="A5" s="583"/>
      <c r="B5" s="583"/>
      <c r="C5" s="49" t="s">
        <v>54</v>
      </c>
      <c r="D5" s="56">
        <v>145</v>
      </c>
      <c r="E5" s="54">
        <f>E3</f>
        <v>3000</v>
      </c>
      <c r="F5" s="51">
        <f>D5*E5</f>
        <v>435000</v>
      </c>
      <c r="G5" s="60"/>
      <c r="I5" s="43">
        <f>B5</f>
        <v>0</v>
      </c>
      <c r="J5" s="42">
        <f>D5</f>
        <v>145</v>
      </c>
      <c r="K5" s="42">
        <v>2500</v>
      </c>
      <c r="L5" s="42">
        <f>J5*K5</f>
        <v>362500</v>
      </c>
      <c r="M5" s="42"/>
    </row>
    <row r="6" spans="1:16" x14ac:dyDescent="0.3">
      <c r="A6" s="583"/>
      <c r="B6" s="583"/>
      <c r="C6" s="50" t="s">
        <v>55</v>
      </c>
      <c r="D6" s="56">
        <v>20</v>
      </c>
      <c r="E6" s="54">
        <f>E5</f>
        <v>3000</v>
      </c>
      <c r="F6" s="51">
        <f>D6*E6</f>
        <v>60000</v>
      </c>
      <c r="G6" s="60"/>
      <c r="I6" s="43"/>
      <c r="J6" s="42"/>
      <c r="K6" s="42"/>
      <c r="L6" s="42"/>
      <c r="M6" s="42"/>
    </row>
    <row r="7" spans="1:16" x14ac:dyDescent="0.3">
      <c r="A7" s="583"/>
      <c r="B7" s="583"/>
      <c r="C7" s="55" t="s">
        <v>56</v>
      </c>
      <c r="D7" s="56">
        <f>SUM(D3:D6)</f>
        <v>1165</v>
      </c>
      <c r="E7" s="54">
        <f>E6</f>
        <v>3000</v>
      </c>
      <c r="F7" s="51">
        <f>SUM(F3:F6)</f>
        <v>3495000</v>
      </c>
      <c r="G7" s="61"/>
    </row>
    <row r="8" spans="1:16" ht="28.8" x14ac:dyDescent="0.3">
      <c r="A8" s="583">
        <v>2</v>
      </c>
      <c r="B8" s="583" t="s">
        <v>58</v>
      </c>
      <c r="C8" s="49" t="s">
        <v>52</v>
      </c>
      <c r="D8" s="52"/>
      <c r="E8" s="52"/>
      <c r="F8" s="52"/>
    </row>
    <row r="9" spans="1:16" ht="28.8" x14ac:dyDescent="0.3">
      <c r="A9" s="583"/>
      <c r="B9" s="583"/>
      <c r="C9" s="49" t="s">
        <v>53</v>
      </c>
      <c r="D9" s="52"/>
      <c r="E9" s="52"/>
      <c r="F9" s="52"/>
    </row>
    <row r="10" spans="1:16" ht="28.8" x14ac:dyDescent="0.3">
      <c r="A10" s="583"/>
      <c r="B10" s="583"/>
      <c r="C10" s="49" t="s">
        <v>54</v>
      </c>
      <c r="D10" s="52"/>
      <c r="E10" s="52"/>
      <c r="F10" s="52"/>
      <c r="L10" s="41" t="s">
        <v>22</v>
      </c>
      <c r="O10" s="41" t="s">
        <v>26</v>
      </c>
      <c r="P10" s="41" t="s">
        <v>14</v>
      </c>
    </row>
    <row r="11" spans="1:16" x14ac:dyDescent="0.3">
      <c r="A11" s="583"/>
      <c r="B11" s="583"/>
      <c r="C11" s="50" t="s">
        <v>55</v>
      </c>
      <c r="D11" s="52"/>
      <c r="E11" s="52"/>
      <c r="F11" s="52"/>
      <c r="L11" s="41" t="s">
        <v>42</v>
      </c>
      <c r="O11" s="41">
        <v>0</v>
      </c>
      <c r="P11" s="41">
        <v>0</v>
      </c>
    </row>
    <row r="12" spans="1:16" x14ac:dyDescent="0.3">
      <c r="A12" s="583"/>
      <c r="B12" s="583"/>
      <c r="C12" s="55" t="s">
        <v>56</v>
      </c>
      <c r="D12" s="52"/>
      <c r="E12" s="52"/>
      <c r="F12" s="52"/>
      <c r="L12" s="41" t="s">
        <v>41</v>
      </c>
      <c r="O12" s="41">
        <v>0</v>
      </c>
      <c r="P12" s="41">
        <v>0</v>
      </c>
    </row>
    <row r="13" spans="1:16" x14ac:dyDescent="0.3">
      <c r="L13" s="41" t="s">
        <v>40</v>
      </c>
      <c r="O13" s="41">
        <v>0</v>
      </c>
      <c r="P13" s="41">
        <v>0</v>
      </c>
    </row>
    <row r="14" spans="1:16" x14ac:dyDescent="0.3">
      <c r="L14" s="41" t="s">
        <v>39</v>
      </c>
      <c r="O14" s="41">
        <v>0</v>
      </c>
      <c r="P14" s="41">
        <v>0</v>
      </c>
    </row>
  </sheetData>
  <customSheetViews>
    <customSheetView guid="{9B3BAD7C-18FA-4BA1-ADC7-FF0E752CBBB8}" state="hidden">
      <selection activeCell="C10" sqref="C10"/>
      <pageMargins left="0.7" right="0.7" top="0.75" bottom="0.75" header="0.3" footer="0.3"/>
      <pageSetup paperSize="9" orientation="portrait" r:id="rId1"/>
    </customSheetView>
  </customSheetViews>
  <mergeCells count="6">
    <mergeCell ref="I1:M1"/>
    <mergeCell ref="B1:G1"/>
    <mergeCell ref="A3:A7"/>
    <mergeCell ref="B3:B7"/>
    <mergeCell ref="A8:A12"/>
    <mergeCell ref="B8:B12"/>
  </mergeCells>
  <pageMargins left="0.7" right="0.7" top="0.75" bottom="0.75" header="0.3" footer="0.3"/>
  <pageSetup paperSize="9" orientation="portrait" r:id="rId2"/>
  <ignoredErrors>
    <ignoredError sqref="E5 E7" 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árok6"/>
  <dimension ref="A4:B29"/>
  <sheetViews>
    <sheetView workbookViewId="0">
      <selection activeCell="B50" sqref="B50"/>
    </sheetView>
  </sheetViews>
  <sheetFormatPr defaultRowHeight="13.2" x14ac:dyDescent="0.25"/>
  <cols>
    <col min="1" max="1" width="52.21875" customWidth="1"/>
    <col min="2" max="2" width="220.77734375" bestFit="1" customWidth="1"/>
  </cols>
  <sheetData>
    <row r="4" spans="1:2" x14ac:dyDescent="0.25">
      <c r="A4" s="585" t="s">
        <v>276</v>
      </c>
      <c r="B4" s="585"/>
    </row>
    <row r="5" spans="1:2" x14ac:dyDescent="0.25">
      <c r="A5" s="1" t="s">
        <v>150</v>
      </c>
      <c r="B5" s="191" t="s">
        <v>178</v>
      </c>
    </row>
    <row r="6" spans="1:2" ht="12.6" customHeight="1" x14ac:dyDescent="0.25">
      <c r="A6" s="1" t="s">
        <v>151</v>
      </c>
      <c r="B6" s="191" t="s">
        <v>179</v>
      </c>
    </row>
    <row r="7" spans="1:2" hidden="1" x14ac:dyDescent="0.25">
      <c r="A7" s="1" t="s">
        <v>172</v>
      </c>
      <c r="B7" s="191" t="s">
        <v>180</v>
      </c>
    </row>
    <row r="8" spans="1:2" x14ac:dyDescent="0.25">
      <c r="A8" s="1" t="s">
        <v>173</v>
      </c>
      <c r="B8" s="191" t="s">
        <v>264</v>
      </c>
    </row>
    <row r="9" spans="1:2" hidden="1" x14ac:dyDescent="0.25">
      <c r="A9" s="1" t="s">
        <v>174</v>
      </c>
      <c r="B9" s="191" t="s">
        <v>263</v>
      </c>
    </row>
    <row r="10" spans="1:2" hidden="1" x14ac:dyDescent="0.25">
      <c r="A10" s="1" t="s">
        <v>175</v>
      </c>
      <c r="B10" s="191" t="s">
        <v>181</v>
      </c>
    </row>
    <row r="11" spans="1:2" x14ac:dyDescent="0.25">
      <c r="A11" s="1" t="s">
        <v>12</v>
      </c>
      <c r="B11" s="191" t="s">
        <v>182</v>
      </c>
    </row>
    <row r="12" spans="1:2" hidden="1" x14ac:dyDescent="0.25">
      <c r="A12" s="1" t="s">
        <v>177</v>
      </c>
      <c r="B12" s="191" t="s">
        <v>183</v>
      </c>
    </row>
    <row r="16" spans="1:2" x14ac:dyDescent="0.25">
      <c r="A16" s="585" t="s">
        <v>277</v>
      </c>
      <c r="B16" s="585"/>
    </row>
    <row r="17" spans="1:2" x14ac:dyDescent="0.25">
      <c r="A17" s="1" t="s">
        <v>137</v>
      </c>
      <c r="B17" s="191" t="s">
        <v>159</v>
      </c>
    </row>
    <row r="18" spans="1:2" x14ac:dyDescent="0.25">
      <c r="A18" s="1" t="s">
        <v>138</v>
      </c>
      <c r="B18" s="191" t="s">
        <v>161</v>
      </c>
    </row>
    <row r="19" spans="1:2" x14ac:dyDescent="0.25">
      <c r="A19" s="1" t="s">
        <v>139</v>
      </c>
      <c r="B19" s="191" t="s">
        <v>163</v>
      </c>
    </row>
    <row r="20" spans="1:2" x14ac:dyDescent="0.25">
      <c r="A20" s="1" t="s">
        <v>140</v>
      </c>
      <c r="B20" s="191" t="s">
        <v>164</v>
      </c>
    </row>
    <row r="21" spans="1:2" x14ac:dyDescent="0.25">
      <c r="A21" s="1" t="s">
        <v>141</v>
      </c>
      <c r="B21" s="191" t="s">
        <v>165</v>
      </c>
    </row>
    <row r="22" spans="1:2" x14ac:dyDescent="0.25">
      <c r="A22" s="1" t="s">
        <v>142</v>
      </c>
      <c r="B22" s="191" t="s">
        <v>166</v>
      </c>
    </row>
    <row r="23" spans="1:2" x14ac:dyDescent="0.25">
      <c r="A23" s="1" t="s">
        <v>143</v>
      </c>
      <c r="B23" s="191" t="s">
        <v>184</v>
      </c>
    </row>
    <row r="24" spans="1:2" x14ac:dyDescent="0.25">
      <c r="A24" s="1" t="s">
        <v>144</v>
      </c>
      <c r="B24" s="191" t="s">
        <v>167</v>
      </c>
    </row>
    <row r="25" spans="1:2" x14ac:dyDescent="0.25">
      <c r="A25" s="1" t="s">
        <v>145</v>
      </c>
      <c r="B25" s="191" t="s">
        <v>168</v>
      </c>
    </row>
    <row r="26" spans="1:2" x14ac:dyDescent="0.25">
      <c r="A26" s="1" t="s">
        <v>146</v>
      </c>
      <c r="B26" s="191" t="s">
        <v>169</v>
      </c>
    </row>
    <row r="27" spans="1:2" x14ac:dyDescent="0.25">
      <c r="A27" s="1" t="s">
        <v>147</v>
      </c>
      <c r="B27" s="191" t="s">
        <v>170</v>
      </c>
    </row>
    <row r="28" spans="1:2" x14ac:dyDescent="0.25">
      <c r="A28" s="1" t="s">
        <v>148</v>
      </c>
      <c r="B28" s="191" t="s">
        <v>171</v>
      </c>
    </row>
    <row r="29" spans="1:2" x14ac:dyDescent="0.25">
      <c r="A29" s="196" t="s">
        <v>187</v>
      </c>
      <c r="B29" s="196" t="s">
        <v>188</v>
      </c>
    </row>
  </sheetData>
  <sheetProtection algorithmName="SHA-512" hashValue="uZtSp3b3wJoMnnilQ5jT1nDPCnkyzLe0iOYIFcZq4S9V94Ej4imbKN53QltIf/OLzGBnn4Uz4NQ7tIzM2HcdoQ==" saltValue="vtNYRsv5Io3bHevCpEU9JA==" spinCount="100000" sheet="1" objects="1" scenarios="1"/>
  <customSheetViews>
    <customSheetView guid="{9B3BAD7C-18FA-4BA1-ADC7-FF0E752CBBB8}">
      <selection activeCell="A4" sqref="A4:B4"/>
      <pageMargins left="0.7" right="0.7" top="0.75" bottom="0.75" header="0.3" footer="0.3"/>
      <pageSetup paperSize="9" orientation="portrait" verticalDpi="0" r:id="rId1"/>
    </customSheetView>
  </customSheetViews>
  <mergeCells count="2">
    <mergeCell ref="A4:B4"/>
    <mergeCell ref="A16:B16"/>
  </mergeCells>
  <pageMargins left="0.7" right="0.7" top="0.75" bottom="0.75" header="0.3" footer="0.3"/>
  <pageSetup paperSize="9" orientation="portrait" verticalDpi="0"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árok7"/>
  <dimension ref="A2:L54"/>
  <sheetViews>
    <sheetView view="pageBreakPreview" zoomScale="90" zoomScaleNormal="100" zoomScaleSheetLayoutView="90" workbookViewId="0">
      <selection activeCell="B18" sqref="B18"/>
    </sheetView>
  </sheetViews>
  <sheetFormatPr defaultRowHeight="13.2" x14ac:dyDescent="0.25"/>
  <cols>
    <col min="2" max="2" width="43.44140625" customWidth="1"/>
    <col min="3" max="3" width="23.77734375" customWidth="1"/>
    <col min="5" max="5" width="10.21875" bestFit="1" customWidth="1"/>
    <col min="6" max="6" width="10.44140625" customWidth="1"/>
    <col min="7" max="31" width="7.77734375" customWidth="1"/>
  </cols>
  <sheetData>
    <row r="2" spans="2:3" x14ac:dyDescent="0.25">
      <c r="B2" s="2" t="s">
        <v>1</v>
      </c>
      <c r="C2" s="2" t="s">
        <v>2</v>
      </c>
    </row>
    <row r="3" spans="2:3" x14ac:dyDescent="0.25">
      <c r="B3" s="8" t="s">
        <v>36</v>
      </c>
      <c r="C3" s="2"/>
    </row>
    <row r="4" spans="2:3" x14ac:dyDescent="0.25">
      <c r="B4" s="1" t="s">
        <v>3</v>
      </c>
      <c r="C4" s="1">
        <v>1</v>
      </c>
    </row>
    <row r="5" spans="2:3" x14ac:dyDescent="0.25">
      <c r="B5" s="1" t="s">
        <v>5</v>
      </c>
      <c r="C5" s="1">
        <v>2</v>
      </c>
    </row>
    <row r="6" spans="2:3" x14ac:dyDescent="0.25">
      <c r="B6" s="1" t="s">
        <v>7</v>
      </c>
      <c r="C6" s="1">
        <v>3</v>
      </c>
    </row>
    <row r="7" spans="2:3" ht="12.75" customHeight="1" x14ac:dyDescent="0.25">
      <c r="B7" s="1" t="s">
        <v>9</v>
      </c>
      <c r="C7" s="1">
        <v>4</v>
      </c>
    </row>
    <row r="8" spans="2:3" ht="12.75" customHeight="1" x14ac:dyDescent="0.25">
      <c r="B8" s="1" t="s">
        <v>10</v>
      </c>
      <c r="C8" s="1">
        <v>12</v>
      </c>
    </row>
    <row r="9" spans="2:3" ht="12.75" customHeight="1" x14ac:dyDescent="0.25">
      <c r="B9" s="1" t="s">
        <v>228</v>
      </c>
      <c r="C9" s="1">
        <v>52</v>
      </c>
    </row>
    <row r="10" spans="2:3" x14ac:dyDescent="0.25">
      <c r="B10" s="1" t="s">
        <v>4</v>
      </c>
      <c r="C10" s="1">
        <v>0.5</v>
      </c>
    </row>
    <row r="11" spans="2:3" x14ac:dyDescent="0.25">
      <c r="B11" s="1" t="s">
        <v>6</v>
      </c>
      <c r="C11" s="1">
        <v>0.33</v>
      </c>
    </row>
    <row r="12" spans="2:3" x14ac:dyDescent="0.25">
      <c r="B12" s="1" t="s">
        <v>8</v>
      </c>
      <c r="C12" s="1">
        <v>0.25</v>
      </c>
    </row>
    <row r="13" spans="2:3" x14ac:dyDescent="0.25">
      <c r="B13" s="1" t="s">
        <v>11</v>
      </c>
      <c r="C13" s="1">
        <v>0.2</v>
      </c>
    </row>
    <row r="14" spans="2:3" x14ac:dyDescent="0.25">
      <c r="B14" s="1" t="s">
        <v>185</v>
      </c>
      <c r="C14" s="1">
        <v>0.25</v>
      </c>
    </row>
    <row r="15" spans="2:3" x14ac:dyDescent="0.25">
      <c r="B15" s="195" t="s">
        <v>186</v>
      </c>
      <c r="C15" s="195">
        <v>1</v>
      </c>
    </row>
    <row r="17" spans="1:7" x14ac:dyDescent="0.25">
      <c r="A17" s="1"/>
      <c r="B17" s="1"/>
      <c r="C17" s="2" t="s">
        <v>152</v>
      </c>
      <c r="D17" s="2" t="s">
        <v>153</v>
      </c>
      <c r="E17" s="2" t="s">
        <v>154</v>
      </c>
      <c r="F17" s="2" t="s">
        <v>155</v>
      </c>
    </row>
    <row r="18" spans="1:7" x14ac:dyDescent="0.25">
      <c r="A18" s="1"/>
      <c r="B18" s="1" t="s">
        <v>157</v>
      </c>
      <c r="C18" s="2">
        <v>0</v>
      </c>
      <c r="D18" s="2"/>
      <c r="E18" s="2"/>
      <c r="F18" s="2"/>
    </row>
    <row r="19" spans="1:7" x14ac:dyDescent="0.25">
      <c r="A19" s="1">
        <v>1</v>
      </c>
      <c r="B19" s="1" t="s">
        <v>137</v>
      </c>
      <c r="C19" s="2">
        <v>0</v>
      </c>
      <c r="D19" s="2">
        <v>60</v>
      </c>
      <c r="E19" s="2">
        <v>270</v>
      </c>
      <c r="F19" s="192">
        <v>720</v>
      </c>
      <c r="G19" s="193"/>
    </row>
    <row r="20" spans="1:7" x14ac:dyDescent="0.25">
      <c r="A20" s="1">
        <v>2</v>
      </c>
      <c r="B20" s="1" t="s">
        <v>138</v>
      </c>
      <c r="C20" s="2">
        <v>0</v>
      </c>
      <c r="D20" s="2">
        <v>45</v>
      </c>
      <c r="E20" s="2">
        <v>240</v>
      </c>
      <c r="F20" s="192">
        <v>600</v>
      </c>
      <c r="G20" s="193"/>
    </row>
    <row r="21" spans="1:7" x14ac:dyDescent="0.25">
      <c r="A21" s="1">
        <v>3</v>
      </c>
      <c r="B21" s="1" t="s">
        <v>139</v>
      </c>
      <c r="C21" s="2">
        <v>0</v>
      </c>
      <c r="D21" s="2">
        <v>120</v>
      </c>
      <c r="E21" s="2">
        <v>540</v>
      </c>
      <c r="F21" s="192">
        <v>1500</v>
      </c>
      <c r="G21" s="193"/>
    </row>
    <row r="22" spans="1:7" x14ac:dyDescent="0.25">
      <c r="A22" s="1">
        <v>4</v>
      </c>
      <c r="B22" s="1" t="s">
        <v>140</v>
      </c>
      <c r="C22" s="2">
        <v>0</v>
      </c>
      <c r="D22" s="2">
        <v>30</v>
      </c>
      <c r="E22" s="2">
        <v>240</v>
      </c>
      <c r="F22" s="192">
        <v>600</v>
      </c>
      <c r="G22" s="193"/>
    </row>
    <row r="23" spans="1:7" x14ac:dyDescent="0.25">
      <c r="A23" s="1">
        <v>5</v>
      </c>
      <c r="B23" s="1" t="s">
        <v>141</v>
      </c>
      <c r="C23" s="2">
        <v>0</v>
      </c>
      <c r="D23" s="2">
        <v>30</v>
      </c>
      <c r="E23" s="2">
        <v>120</v>
      </c>
      <c r="F23" s="192">
        <v>360</v>
      </c>
      <c r="G23" s="193"/>
    </row>
    <row r="24" spans="1:7" x14ac:dyDescent="0.25">
      <c r="A24" s="1">
        <v>6</v>
      </c>
      <c r="B24" s="1" t="s">
        <v>142</v>
      </c>
      <c r="C24" s="2">
        <v>0</v>
      </c>
      <c r="D24" s="2">
        <v>30</v>
      </c>
      <c r="E24" s="2">
        <v>180</v>
      </c>
      <c r="F24" s="192">
        <v>540</v>
      </c>
      <c r="G24" s="193"/>
    </row>
    <row r="25" spans="1:7" x14ac:dyDescent="0.25">
      <c r="A25" s="1">
        <v>7</v>
      </c>
      <c r="B25" s="1" t="s">
        <v>143</v>
      </c>
      <c r="C25" s="2">
        <v>0</v>
      </c>
      <c r="D25" s="2">
        <v>60</v>
      </c>
      <c r="E25" s="2">
        <v>240</v>
      </c>
      <c r="F25" s="192">
        <v>600</v>
      </c>
      <c r="G25" s="193"/>
    </row>
    <row r="26" spans="1:7" x14ac:dyDescent="0.25">
      <c r="A26" s="1">
        <v>8</v>
      </c>
      <c r="B26" s="1" t="s">
        <v>144</v>
      </c>
      <c r="C26" s="2">
        <v>0</v>
      </c>
      <c r="D26" s="2">
        <v>120</v>
      </c>
      <c r="E26" s="2">
        <v>360</v>
      </c>
      <c r="F26" s="192">
        <v>1020</v>
      </c>
      <c r="G26" s="193"/>
    </row>
    <row r="27" spans="1:7" x14ac:dyDescent="0.25">
      <c r="A27" s="1">
        <v>9</v>
      </c>
      <c r="B27" s="1" t="s">
        <v>145</v>
      </c>
      <c r="C27" s="2">
        <v>0</v>
      </c>
      <c r="D27" s="2">
        <v>480</v>
      </c>
      <c r="E27" s="2">
        <v>540</v>
      </c>
      <c r="F27" s="192">
        <v>1500</v>
      </c>
      <c r="G27" s="193"/>
    </row>
    <row r="28" spans="1:7" x14ac:dyDescent="0.25">
      <c r="A28" s="1">
        <v>10</v>
      </c>
      <c r="B28" s="1" t="s">
        <v>146</v>
      </c>
      <c r="C28" s="2">
        <v>0</v>
      </c>
      <c r="D28" s="2">
        <v>60</v>
      </c>
      <c r="E28" s="2">
        <v>180</v>
      </c>
      <c r="F28" s="192">
        <v>540</v>
      </c>
      <c r="G28" s="193"/>
    </row>
    <row r="29" spans="1:7" x14ac:dyDescent="0.25">
      <c r="A29" s="1">
        <v>11</v>
      </c>
      <c r="B29" s="1" t="s">
        <v>147</v>
      </c>
      <c r="C29" s="2">
        <v>0</v>
      </c>
      <c r="D29" s="2">
        <v>30</v>
      </c>
      <c r="E29" s="2">
        <v>210</v>
      </c>
      <c r="F29" s="192">
        <v>600</v>
      </c>
      <c r="G29" s="193"/>
    </row>
    <row r="30" spans="1:7" x14ac:dyDescent="0.25">
      <c r="A30" s="1">
        <v>12</v>
      </c>
      <c r="B30" s="1" t="s">
        <v>148</v>
      </c>
      <c r="C30" s="2">
        <v>0</v>
      </c>
      <c r="D30" s="2">
        <v>45</v>
      </c>
      <c r="E30" s="2">
        <v>120</v>
      </c>
      <c r="F30" s="192">
        <v>360</v>
      </c>
      <c r="G30" s="193"/>
    </row>
    <row r="31" spans="1:7" x14ac:dyDescent="0.25">
      <c r="A31" s="1">
        <v>13</v>
      </c>
      <c r="B31" s="1" t="s">
        <v>187</v>
      </c>
      <c r="C31" s="2">
        <v>0</v>
      </c>
      <c r="D31" s="2">
        <v>45</v>
      </c>
      <c r="E31" s="2">
        <v>120</v>
      </c>
      <c r="F31" s="192">
        <v>360</v>
      </c>
      <c r="G31" s="193"/>
    </row>
    <row r="33" spans="2:12" x14ac:dyDescent="0.25">
      <c r="B33" s="1" t="s">
        <v>156</v>
      </c>
      <c r="C33" s="1"/>
    </row>
    <row r="34" spans="2:12" x14ac:dyDescent="0.25">
      <c r="B34" s="1" t="s">
        <v>158</v>
      </c>
      <c r="C34" s="1">
        <v>0</v>
      </c>
    </row>
    <row r="35" spans="2:12" x14ac:dyDescent="0.25">
      <c r="B35" s="1" t="s">
        <v>160</v>
      </c>
      <c r="C35" s="1">
        <v>0</v>
      </c>
    </row>
    <row r="36" spans="2:12" x14ac:dyDescent="0.25">
      <c r="B36" s="1" t="s">
        <v>162</v>
      </c>
      <c r="C36" s="1">
        <v>60</v>
      </c>
    </row>
    <row r="39" spans="2:12" x14ac:dyDescent="0.25">
      <c r="B39" s="586" t="s">
        <v>60</v>
      </c>
      <c r="C39" s="586"/>
      <c r="D39" s="586"/>
      <c r="E39" s="586"/>
      <c r="F39" s="586"/>
      <c r="G39" s="586"/>
      <c r="H39" s="586"/>
      <c r="I39" s="586"/>
      <c r="J39" s="586"/>
      <c r="K39" s="586"/>
      <c r="L39" s="586"/>
    </row>
    <row r="40" spans="2:12" x14ac:dyDescent="0.25">
      <c r="B40" s="587" t="s">
        <v>212</v>
      </c>
      <c r="C40" s="587"/>
      <c r="D40" s="587"/>
      <c r="E40" s="587"/>
      <c r="F40" s="587"/>
      <c r="G40" s="587"/>
      <c r="H40" s="587"/>
      <c r="I40" s="587"/>
      <c r="J40" s="587"/>
      <c r="K40" s="587"/>
      <c r="L40" s="587"/>
    </row>
    <row r="41" spans="2:12" x14ac:dyDescent="0.25">
      <c r="B41" s="587" t="s">
        <v>208</v>
      </c>
      <c r="C41" s="587"/>
      <c r="D41" s="587"/>
      <c r="E41" s="587"/>
      <c r="F41" s="587"/>
      <c r="G41" s="587"/>
      <c r="H41" s="587"/>
      <c r="I41" s="587"/>
      <c r="J41" s="587"/>
      <c r="K41" s="587"/>
      <c r="L41" s="587"/>
    </row>
    <row r="42" spans="2:12" x14ac:dyDescent="0.25">
      <c r="B42" s="587" t="s">
        <v>209</v>
      </c>
      <c r="C42" s="587"/>
      <c r="D42" s="587"/>
      <c r="E42" s="587"/>
      <c r="F42" s="587"/>
      <c r="G42" s="587"/>
      <c r="H42" s="587"/>
      <c r="I42" s="587"/>
      <c r="J42" s="587"/>
      <c r="K42" s="587"/>
      <c r="L42" s="587"/>
    </row>
    <row r="43" spans="2:12" x14ac:dyDescent="0.25">
      <c r="B43" s="587" t="s">
        <v>210</v>
      </c>
      <c r="C43" s="587"/>
      <c r="D43" s="587"/>
      <c r="E43" s="587"/>
      <c r="F43" s="587"/>
      <c r="G43" s="587"/>
      <c r="H43" s="587"/>
      <c r="I43" s="587"/>
      <c r="J43" s="587"/>
      <c r="K43" s="587"/>
      <c r="L43" s="587"/>
    </row>
    <row r="44" spans="2:12" x14ac:dyDescent="0.25">
      <c r="B44" s="587" t="s">
        <v>203</v>
      </c>
      <c r="C44" s="587"/>
      <c r="D44" s="587"/>
      <c r="E44" s="587"/>
      <c r="F44" s="587"/>
      <c r="G44" s="587"/>
      <c r="H44" s="587"/>
      <c r="I44" s="587"/>
      <c r="J44" s="587"/>
      <c r="K44" s="587"/>
      <c r="L44" s="587"/>
    </row>
    <row r="45" spans="2:12" x14ac:dyDescent="0.25">
      <c r="B45" s="587" t="s">
        <v>204</v>
      </c>
      <c r="C45" s="587"/>
      <c r="D45" s="587"/>
      <c r="E45" s="587"/>
      <c r="F45" s="587"/>
      <c r="G45" s="587"/>
      <c r="H45" s="587"/>
      <c r="I45" s="587"/>
      <c r="J45" s="587"/>
      <c r="K45" s="587"/>
      <c r="L45" s="587"/>
    </row>
    <row r="46" spans="2:12" x14ac:dyDescent="0.25">
      <c r="B46" s="587" t="s">
        <v>215</v>
      </c>
      <c r="C46" s="587"/>
      <c r="D46" s="587"/>
      <c r="E46" s="587"/>
      <c r="F46" s="587"/>
      <c r="G46" s="587"/>
      <c r="H46" s="587"/>
      <c r="I46" s="587"/>
      <c r="J46" s="587"/>
      <c r="K46" s="587"/>
      <c r="L46" s="587"/>
    </row>
    <row r="47" spans="2:12" x14ac:dyDescent="0.25">
      <c r="B47" s="587" t="s">
        <v>205</v>
      </c>
      <c r="C47" s="587"/>
      <c r="D47" s="587"/>
      <c r="E47" s="587"/>
      <c r="F47" s="587"/>
      <c r="G47" s="587"/>
      <c r="H47" s="587"/>
      <c r="I47" s="587"/>
      <c r="J47" s="587"/>
      <c r="K47" s="587"/>
      <c r="L47" s="587"/>
    </row>
    <row r="48" spans="2:12" x14ac:dyDescent="0.25">
      <c r="B48" s="587" t="s">
        <v>206</v>
      </c>
      <c r="C48" s="587"/>
      <c r="D48" s="587"/>
      <c r="E48" s="587"/>
      <c r="F48" s="587"/>
      <c r="G48" s="587"/>
      <c r="H48" s="587"/>
      <c r="I48" s="587"/>
      <c r="J48" s="587"/>
      <c r="K48" s="587"/>
      <c r="L48" s="587"/>
    </row>
    <row r="49" spans="2:12" x14ac:dyDescent="0.25">
      <c r="B49" s="587" t="s">
        <v>207</v>
      </c>
      <c r="C49" s="587"/>
      <c r="D49" s="587"/>
      <c r="E49" s="587"/>
      <c r="F49" s="587"/>
      <c r="G49" s="587"/>
      <c r="H49" s="587"/>
      <c r="I49" s="587"/>
      <c r="J49" s="587"/>
      <c r="K49" s="587"/>
      <c r="L49" s="587"/>
    </row>
    <row r="51" spans="2:12" x14ac:dyDescent="0.25">
      <c r="B51" s="1" t="s">
        <v>212</v>
      </c>
    </row>
    <row r="52" spans="2:12" x14ac:dyDescent="0.25">
      <c r="B52" s="1" t="s">
        <v>211</v>
      </c>
    </row>
    <row r="53" spans="2:12" x14ac:dyDescent="0.25">
      <c r="B53" s="1" t="s">
        <v>213</v>
      </c>
    </row>
    <row r="54" spans="2:12" x14ac:dyDescent="0.25">
      <c r="B54" s="1" t="s">
        <v>222</v>
      </c>
    </row>
  </sheetData>
  <sheetProtection algorithmName="SHA-512" hashValue="4zr16ze6NzmHQQLmfeMI2cF7B1bCjAhs5VUTfr6rd+yCfACY+GRloerhu2DhM1iaqDz13F8JICMotK31wfpdQQ==" saltValue="zaJMpVKM5D41wa/WtQsPbQ==" spinCount="100000" sheet="1" objects="1" scenarios="1"/>
  <customSheetViews>
    <customSheetView guid="{9B3BAD7C-18FA-4BA1-ADC7-FF0E752CBBB8}" scale="90" showPageBreaks="1" view="pageBreakPreview">
      <selection activeCell="B4" sqref="B4:B14"/>
      <pageMargins left="0.7" right="0.7" top="0.75" bottom="0.75" header="0.3" footer="0.3"/>
      <pageSetup orientation="portrait" r:id="rId1"/>
    </customSheetView>
  </customSheetViews>
  <mergeCells count="11">
    <mergeCell ref="B46:L46"/>
    <mergeCell ref="B47:L47"/>
    <mergeCell ref="B48:L48"/>
    <mergeCell ref="B49:L49"/>
    <mergeCell ref="B40:L40"/>
    <mergeCell ref="B45:L45"/>
    <mergeCell ref="B39:L39"/>
    <mergeCell ref="B41:L41"/>
    <mergeCell ref="B42:L42"/>
    <mergeCell ref="B43:L43"/>
    <mergeCell ref="B44:L44"/>
  </mergeCells>
  <pageMargins left="0.7" right="0.7" top="0.75" bottom="0.75" header="0.3" footer="0.3"/>
  <pageSetup orientation="portrait"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árok8"/>
  <dimension ref="A1:O86"/>
  <sheetViews>
    <sheetView showGridLines="0" topLeftCell="E1" zoomScaleNormal="100" workbookViewId="0">
      <selection activeCell="I19" sqref="I19"/>
    </sheetView>
  </sheetViews>
  <sheetFormatPr defaultColWidth="9.21875" defaultRowHeight="13.2" x14ac:dyDescent="0.25"/>
  <cols>
    <col min="1" max="1" width="35.21875" style="70" customWidth="1"/>
    <col min="2" max="2" width="30.44140625" style="70" customWidth="1"/>
    <col min="3" max="3" width="28.77734375" style="70" customWidth="1"/>
    <col min="4" max="4" width="17.21875" style="70" customWidth="1"/>
    <col min="5" max="5" width="4.77734375" style="90" customWidth="1"/>
    <col min="6" max="6" width="42.77734375" style="70" customWidth="1"/>
    <col min="7" max="7" width="10.21875" style="70" customWidth="1"/>
    <col min="8" max="8" width="12.77734375" style="70" customWidth="1"/>
    <col min="9" max="9" width="6.5546875" style="70" customWidth="1"/>
    <col min="10" max="10" width="12.5546875" style="70" customWidth="1"/>
    <col min="11" max="11" width="8.77734375" style="70" customWidth="1"/>
    <col min="12" max="12" width="7.21875" style="70" customWidth="1"/>
    <col min="13" max="13" width="15.21875" style="70" customWidth="1"/>
    <col min="14" max="14" width="9.77734375" style="70" customWidth="1"/>
    <col min="15" max="15" width="15.77734375" style="70" customWidth="1"/>
    <col min="16" max="16384" width="9.21875" style="70"/>
  </cols>
  <sheetData>
    <row r="1" spans="1:15" ht="15.6" x14ac:dyDescent="0.25">
      <c r="A1" s="533" t="s">
        <v>84</v>
      </c>
      <c r="B1" s="533"/>
      <c r="C1" s="533"/>
      <c r="D1" s="533"/>
      <c r="E1" s="533"/>
      <c r="F1" s="533"/>
      <c r="G1" s="533"/>
      <c r="H1" s="533"/>
      <c r="I1" s="533"/>
      <c r="J1" s="533"/>
      <c r="K1" s="533"/>
    </row>
    <row r="2" spans="1:15" ht="15.6" x14ac:dyDescent="0.25">
      <c r="A2" s="72"/>
      <c r="B2" s="72"/>
      <c r="C2" s="72"/>
      <c r="D2" s="72"/>
      <c r="E2" s="89"/>
      <c r="F2" s="72"/>
      <c r="G2" s="72"/>
      <c r="H2" s="72"/>
      <c r="I2" s="72"/>
      <c r="J2" s="72"/>
      <c r="K2" s="72"/>
    </row>
    <row r="3" spans="1:15" ht="36.75" customHeight="1" x14ac:dyDescent="0.3">
      <c r="A3" s="533" t="s">
        <v>82</v>
      </c>
      <c r="B3" s="533"/>
      <c r="C3" s="533"/>
      <c r="D3" s="71"/>
      <c r="E3" s="533" t="s">
        <v>75</v>
      </c>
      <c r="F3" s="533"/>
      <c r="G3" s="533"/>
      <c r="H3" s="533"/>
      <c r="I3" s="533"/>
      <c r="J3" s="533"/>
      <c r="K3" s="533"/>
      <c r="L3" s="533"/>
      <c r="M3" s="533"/>
      <c r="N3" s="533"/>
    </row>
    <row r="4" spans="1:15" ht="13.5" customHeight="1" thickBot="1" x14ac:dyDescent="0.3">
      <c r="E4" s="534" t="s">
        <v>71</v>
      </c>
      <c r="F4" s="534" t="str">
        <f>'Krok 1- Kalkulačka '!C7</f>
        <v>Zrozumiteľný a stručný opis regulácie 
(dôvod zvýšenia/zníženia nákladov na PP a dôvod ponechania nákladov na PP, ktoré su goldplatingom)</v>
      </c>
      <c r="G4" s="534" t="s">
        <v>78</v>
      </c>
      <c r="H4" s="534" t="s">
        <v>81</v>
      </c>
      <c r="I4" s="534" t="s">
        <v>114</v>
      </c>
      <c r="J4" s="534" t="s">
        <v>76</v>
      </c>
      <c r="K4" s="534" t="s">
        <v>116</v>
      </c>
      <c r="L4" s="534" t="s">
        <v>117</v>
      </c>
      <c r="M4" s="534" t="s">
        <v>79</v>
      </c>
      <c r="N4" s="534" t="s">
        <v>80</v>
      </c>
      <c r="O4" s="534" t="s">
        <v>111</v>
      </c>
    </row>
    <row r="5" spans="1:15" ht="25.5" customHeight="1" thickBot="1" x14ac:dyDescent="0.3">
      <c r="A5" s="69" t="s">
        <v>59</v>
      </c>
      <c r="B5" s="80" t="s">
        <v>88</v>
      </c>
      <c r="C5" s="81" t="s">
        <v>89</v>
      </c>
      <c r="E5" s="534"/>
      <c r="F5" s="534"/>
      <c r="G5" s="534"/>
      <c r="H5" s="534"/>
      <c r="I5" s="534"/>
      <c r="J5" s="534"/>
      <c r="K5" s="534"/>
      <c r="L5" s="534"/>
      <c r="M5" s="534"/>
      <c r="N5" s="534"/>
      <c r="O5" s="534"/>
    </row>
    <row r="6" spans="1:15" ht="28.95" customHeight="1" x14ac:dyDescent="0.25">
      <c r="A6" s="115" t="s">
        <v>123</v>
      </c>
      <c r="B6" s="73">
        <f>'Krok 1- Kalkulačka '!AQ249</f>
        <v>0</v>
      </c>
      <c r="C6" s="76">
        <f>'Krok 1- Kalkulačka '!BA249</f>
        <v>0</v>
      </c>
      <c r="E6" s="534"/>
      <c r="F6" s="534"/>
      <c r="G6" s="534"/>
      <c r="H6" s="534"/>
      <c r="I6" s="534"/>
      <c r="J6" s="534"/>
      <c r="K6" s="534"/>
      <c r="L6" s="534"/>
      <c r="M6" s="534"/>
      <c r="N6" s="534"/>
      <c r="O6" s="534"/>
    </row>
    <row r="7" spans="1:15" x14ac:dyDescent="0.25">
      <c r="A7" s="115" t="s">
        <v>124</v>
      </c>
      <c r="B7" s="73">
        <f>'Krok 1- Kalkulačka '!AS249</f>
        <v>0</v>
      </c>
      <c r="C7" s="76">
        <f>'Krok 1- Kalkulačka '!BC249</f>
        <v>0</v>
      </c>
      <c r="E7" s="534"/>
      <c r="F7" s="534"/>
      <c r="G7" s="534"/>
      <c r="H7" s="534"/>
      <c r="I7" s="534"/>
      <c r="J7" s="534"/>
      <c r="K7" s="534"/>
      <c r="L7" s="534"/>
      <c r="M7" s="534"/>
      <c r="N7" s="534"/>
      <c r="O7" s="534"/>
    </row>
    <row r="8" spans="1:15" ht="16.5" customHeight="1" x14ac:dyDescent="0.25">
      <c r="A8" s="68" t="s">
        <v>72</v>
      </c>
      <c r="B8" s="73">
        <f>'Krok 1- Kalkulačka '!AW249</f>
        <v>41730</v>
      </c>
      <c r="C8" s="76">
        <f>'Krok 1- Kalkulačka '!BG249</f>
        <v>19920000</v>
      </c>
      <c r="E8" s="534"/>
      <c r="F8" s="534"/>
      <c r="G8" s="534"/>
      <c r="H8" s="534"/>
      <c r="I8" s="534"/>
      <c r="J8" s="534"/>
      <c r="K8" s="534"/>
      <c r="L8" s="534"/>
      <c r="M8" s="534"/>
      <c r="N8" s="534"/>
      <c r="O8" s="534"/>
    </row>
    <row r="9" spans="1:15" x14ac:dyDescent="0.25">
      <c r="A9" s="68" t="s">
        <v>73</v>
      </c>
      <c r="B9" s="73" t="e">
        <f>'Krok 1- Kalkulačka '!#REF!</f>
        <v>#REF!</v>
      </c>
      <c r="C9" s="76" t="e">
        <f>'Krok 1- Kalkulačka '!#REF!</f>
        <v>#REF!</v>
      </c>
      <c r="E9" s="534"/>
      <c r="F9" s="534"/>
      <c r="G9" s="534"/>
      <c r="H9" s="534"/>
      <c r="I9" s="534"/>
      <c r="J9" s="534"/>
      <c r="K9" s="534"/>
      <c r="L9" s="534"/>
      <c r="M9" s="534"/>
      <c r="N9" s="534"/>
      <c r="O9" s="534"/>
    </row>
    <row r="10" spans="1:15" ht="13.8" x14ac:dyDescent="0.25">
      <c r="A10" s="69" t="s">
        <v>74</v>
      </c>
      <c r="B10" s="74" t="e">
        <f>SUM(B6:B9)</f>
        <v>#REF!</v>
      </c>
      <c r="C10" s="77" t="e">
        <f>SUM(C6:C9)</f>
        <v>#REF!</v>
      </c>
      <c r="E10" s="116">
        <f>'Krok 1- Kalkulačka '!B9</f>
        <v>1</v>
      </c>
      <c r="F10" s="116" t="str">
        <f>'Krok 1- Kalkulačka '!C9</f>
        <v>oznamovacia povinnosť pri poruche</v>
      </c>
      <c r="G10" s="116" t="str">
        <f>'Krok 1- Kalkulačka '!E9</f>
        <v>§ 11 ods. 4</v>
      </c>
      <c r="H10" s="116" t="str">
        <f>'Krok 1- Kalkulačka '!F9</f>
        <v>1.SK</v>
      </c>
      <c r="I10" s="116">
        <f>'Krok 1- Kalkulačka '!G9</f>
        <v>46023</v>
      </c>
      <c r="J10" s="116" t="str">
        <f>'Krok 1- Kalkulačka '!K9</f>
        <v>predávajúci</v>
      </c>
      <c r="K10" s="116">
        <f>'Krok 1- Kalkulačka '!L9</f>
        <v>128381</v>
      </c>
      <c r="L10" s="116" t="e">
        <f>'Krok 1- Kalkulačka '!#REF!</f>
        <v>#REF!</v>
      </c>
      <c r="M10" s="117">
        <f>'Krok 1- Kalkulačka '!DL9</f>
        <v>38.918999999999997</v>
      </c>
      <c r="N10" s="117">
        <f>'Krok 1- Kalkulačka '!DO9</f>
        <v>0</v>
      </c>
      <c r="O10" s="116" t="str">
        <f>'Krok 1- Kalkulačka '!N9</f>
        <v>In (zvyšuje náklady)</v>
      </c>
    </row>
    <row r="11" spans="1:15" ht="20.25" customHeight="1" x14ac:dyDescent="0.25">
      <c r="A11" s="69" t="s">
        <v>62</v>
      </c>
      <c r="B11" s="75"/>
      <c r="C11" s="78"/>
      <c r="E11" s="116">
        <f>'Krok 1- Kalkulačka '!B12</f>
        <v>2</v>
      </c>
      <c r="F11" s="116" t="str">
        <f>'Krok 1- Kalkulačka '!C12</f>
        <v>Možnosť otvorenia štandardného účtu pre mikropodniky a malé podniky</v>
      </c>
      <c r="G11" s="116" t="str">
        <f>'Krok 1- Kalkulačka '!E12</f>
        <v>§ 27h ods.2</v>
      </c>
      <c r="H11" s="116" t="str">
        <f>'Krok 1- Kalkulačka '!F12</f>
        <v>1.SK</v>
      </c>
      <c r="I11" s="116">
        <f>'Krok 1- Kalkulačka '!G12</f>
        <v>46023</v>
      </c>
      <c r="J11" s="116" t="str">
        <f>'Krok 1- Kalkulačka '!K12</f>
        <v>mikropodniky a malé podniky</v>
      </c>
      <c r="K11" s="116">
        <f>'Krok 1- Kalkulačka '!L12</f>
        <v>332000</v>
      </c>
      <c r="L11" s="116" t="e">
        <f>'Krok 1- Kalkulačka '!#REF!</f>
        <v>#REF!</v>
      </c>
      <c r="M11" s="117">
        <f>'Krok 1- Kalkulačka '!DL12</f>
        <v>60</v>
      </c>
      <c r="N11" s="117">
        <f>'Krok 1- Kalkulačka '!DO12</f>
        <v>19920000</v>
      </c>
      <c r="O11" s="116" t="str">
        <f>'Krok 1- Kalkulačka '!N12</f>
        <v>Out (znižuje náklady)</v>
      </c>
    </row>
    <row r="12" spans="1:15" ht="20.399999999999999" x14ac:dyDescent="0.25">
      <c r="A12" s="68" t="s">
        <v>85</v>
      </c>
      <c r="B12" s="74" t="e">
        <f>'Krok 1- Kalkulačka '!#REF!</f>
        <v>#REF!</v>
      </c>
      <c r="C12" s="77" t="e">
        <f>'Krok 1- Kalkulačka '!#REF!</f>
        <v>#REF!</v>
      </c>
      <c r="E12" s="116">
        <f>'Krok 1- Kalkulačka '!B15</f>
        <v>3</v>
      </c>
      <c r="F12" s="116" t="str">
        <f>'Krok 1- Kalkulačka '!C15</f>
        <v>Možnosť otvorenia štandardného účtu pre mikropodniky zo strany banky a pobočky zahraničných bánk</v>
      </c>
      <c r="G12" s="116" t="str">
        <f>'Krok 1- Kalkulačka '!E15</f>
        <v>§ 27h ods.2</v>
      </c>
      <c r="H12" s="116" t="str">
        <f>'Krok 1- Kalkulačka '!F15</f>
        <v>1.SK</v>
      </c>
      <c r="I12" s="116">
        <f>'Krok 1- Kalkulačka '!G15</f>
        <v>46023</v>
      </c>
      <c r="J12" s="116" t="str">
        <f>'Krok 1- Kalkulačka '!K15</f>
        <v>banky a pobočky zahraničných bánk</v>
      </c>
      <c r="K12" s="116">
        <f>'Krok 1- Kalkulačka '!L15</f>
        <v>8</v>
      </c>
      <c r="L12" s="116" t="e">
        <f>'Krok 1- Kalkulačka '!#REF!</f>
        <v>#REF!</v>
      </c>
      <c r="M12" s="117">
        <f>'Krok 1- Kalkulačka '!DL15</f>
        <v>103.78387499999999</v>
      </c>
      <c r="N12" s="117">
        <f>'Krok 1- Kalkulačka '!DO15</f>
        <v>0</v>
      </c>
      <c r="O12" s="116" t="str">
        <f>'Krok 1- Kalkulačka '!N15</f>
        <v>In (zvyšuje náklady)</v>
      </c>
    </row>
    <row r="13" spans="1:15" ht="33.6" x14ac:dyDescent="0.25">
      <c r="A13" s="68" t="s">
        <v>125</v>
      </c>
      <c r="B13" s="73">
        <f>'Krok 1- Kalkulačka '!CT250</f>
        <v>0</v>
      </c>
      <c r="C13" s="76">
        <f>'Krok 1- Kalkulačka '!DF250</f>
        <v>0</v>
      </c>
      <c r="E13" s="116">
        <f>'Krok 1- Kalkulačka '!B18</f>
        <v>4</v>
      </c>
      <c r="F13" s="116" t="str">
        <f>'Krok 1- Kalkulačka '!C18</f>
        <v>Prispôsobenie informačných systémov bánk a pobočiek zahraničných bánk</v>
      </c>
      <c r="G13" s="116" t="str">
        <f>'Krok 1- Kalkulačka '!E18</f>
        <v>§ 27h</v>
      </c>
      <c r="H13" s="116" t="str">
        <f>'Krok 1- Kalkulačka '!F18</f>
        <v>1.SK</v>
      </c>
      <c r="I13" s="116">
        <f>'Krok 1- Kalkulačka '!G18</f>
        <v>46023</v>
      </c>
      <c r="J13" s="116" t="str">
        <f>'Krok 1- Kalkulačka '!K18</f>
        <v>banky a pobočky zahraničných bánk</v>
      </c>
      <c r="K13" s="116">
        <f>'Krok 1- Kalkulačka '!L18</f>
        <v>11</v>
      </c>
      <c r="L13" s="116" t="e">
        <f>'Krok 1- Kalkulačka '!#REF!</f>
        <v>#REF!</v>
      </c>
      <c r="M13" s="117">
        <f>'Krok 1- Kalkulačka '!DL18</f>
        <v>3750</v>
      </c>
      <c r="N13" s="117">
        <f>'Krok 1- Kalkulačka '!DO18</f>
        <v>0</v>
      </c>
      <c r="O13" s="116" t="str">
        <f>'Krok 1- Kalkulačka '!N18</f>
        <v>In (zvyšuje náklady)</v>
      </c>
    </row>
    <row r="14" spans="1:15" ht="13.5" customHeight="1" x14ac:dyDescent="0.25">
      <c r="A14" s="588"/>
      <c r="B14" s="589"/>
      <c r="C14" s="590"/>
      <c r="E14" s="116">
        <f>'Krok 1- Kalkulačka '!B21</f>
        <v>5</v>
      </c>
      <c r="F14" s="116" t="str">
        <f>'Krok 1- Kalkulačka '!C21</f>
        <v>Možnosť otvorenia štandardného účtu pre mikropodniky a malé podniky z hľadiska administratívy</v>
      </c>
      <c r="G14" s="116" t="str">
        <f>'Krok 1- Kalkulačka '!E21</f>
        <v>§ 27h ods. 3</v>
      </c>
      <c r="H14" s="116" t="str">
        <f>'Krok 1- Kalkulačka '!F21</f>
        <v>1.SK</v>
      </c>
      <c r="I14" s="116">
        <f>'Krok 1- Kalkulačka '!G21</f>
        <v>46023</v>
      </c>
      <c r="J14" s="116" t="str">
        <f>'Krok 1- Kalkulačka '!K21</f>
        <v>mikropodniky a malé podniky</v>
      </c>
      <c r="K14" s="116">
        <f>'Krok 1- Kalkulačka '!L21</f>
        <v>332000</v>
      </c>
      <c r="L14" s="116" t="e">
        <f>'Krok 1- Kalkulačka '!#REF!</f>
        <v>#REF!</v>
      </c>
      <c r="M14" s="117">
        <f>'Krok 1- Kalkulačka '!DL21</f>
        <v>40.540624999999999</v>
      </c>
      <c r="N14" s="117">
        <f>'Krok 1- Kalkulačka '!DO21</f>
        <v>0</v>
      </c>
      <c r="O14" s="116" t="str">
        <f>'Krok 1- Kalkulačka '!N21</f>
        <v>In (zvyšuje náklady)</v>
      </c>
    </row>
    <row r="15" spans="1:15" x14ac:dyDescent="0.25">
      <c r="A15" s="68" t="s">
        <v>86</v>
      </c>
      <c r="B15" s="73" t="s">
        <v>50</v>
      </c>
      <c r="C15" s="76" t="s">
        <v>49</v>
      </c>
      <c r="E15" s="116">
        <f>'Krok 1- Kalkulačka '!B24</f>
        <v>6</v>
      </c>
      <c r="F15" s="116" t="str">
        <f>'Krok 1- Kalkulačka '!C24</f>
        <v>Informačná povinnosť voči MFSR</v>
      </c>
      <c r="G15" s="116" t="str">
        <f>'Krok 1- Kalkulačka '!E24</f>
        <v>§ 27h ods. 15</v>
      </c>
      <c r="H15" s="116" t="str">
        <f>'Krok 1- Kalkulačka '!F24</f>
        <v>1.SK</v>
      </c>
      <c r="I15" s="116">
        <f>'Krok 1- Kalkulačka '!G24</f>
        <v>46023</v>
      </c>
      <c r="J15" s="116" t="str">
        <f>'Krok 1- Kalkulačka '!K24</f>
        <v>banky a pobočky zahraničných bánk</v>
      </c>
      <c r="K15" s="116">
        <f>'Krok 1- Kalkulačka '!L24</f>
        <v>11</v>
      </c>
      <c r="L15" s="116" t="e">
        <f>'Krok 1- Kalkulačka '!#REF!</f>
        <v>#REF!</v>
      </c>
      <c r="M15" s="117">
        <f>'Krok 1- Kalkulačka '!DL24</f>
        <v>116.75699999999999</v>
      </c>
      <c r="N15" s="117">
        <f>'Krok 1- Kalkulačka '!DO24</f>
        <v>0</v>
      </c>
      <c r="O15" s="116" t="str">
        <f>'Krok 1- Kalkulačka '!N24</f>
        <v>In (zvyšuje náklady)</v>
      </c>
    </row>
    <row r="16" spans="1:15" ht="13.8" x14ac:dyDescent="0.25">
      <c r="A16" s="69" t="s">
        <v>87</v>
      </c>
      <c r="B16" s="74" t="e">
        <f>B7+B8+B9-B13</f>
        <v>#REF!</v>
      </c>
      <c r="C16" s="77" t="e">
        <f>C7+C8+C9-C13</f>
        <v>#REF!</v>
      </c>
      <c r="E16" s="116">
        <f>'Krok 1- Kalkulačka '!B27</f>
        <v>7</v>
      </c>
      <c r="F16" s="116">
        <f>'Krok 1- Kalkulačka '!C27</f>
        <v>0</v>
      </c>
      <c r="G16" s="116">
        <f>'Krok 1- Kalkulačka '!E27</f>
        <v>0</v>
      </c>
      <c r="H16" s="116" t="str">
        <f>'Krok 1- Kalkulačka '!F27</f>
        <v>vyberte</v>
      </c>
      <c r="I16" s="116">
        <f>'Krok 1- Kalkulačka '!G27</f>
        <v>0</v>
      </c>
      <c r="J16" s="116">
        <f>'Krok 1- Kalkulačka '!K27</f>
        <v>0</v>
      </c>
      <c r="K16" s="116">
        <f>'Krok 1- Kalkulačka '!L27</f>
        <v>0</v>
      </c>
      <c r="L16" s="116" t="e">
        <f>'Krok 1- Kalkulačka '!#REF!</f>
        <v>#REF!</v>
      </c>
      <c r="M16" s="117">
        <f>'Krok 1- Kalkulačka '!DL27</f>
        <v>0</v>
      </c>
      <c r="N16" s="117">
        <f>'Krok 1- Kalkulačka '!DO27</f>
        <v>0</v>
      </c>
      <c r="O16" s="116" t="str">
        <f>'Krok 1- Kalkulačka '!N27</f>
        <v>vyberte</v>
      </c>
    </row>
    <row r="17" spans="1:15" ht="20.399999999999999" x14ac:dyDescent="0.25">
      <c r="A17" s="79"/>
      <c r="E17" s="116">
        <f>'Krok 1- Kalkulačka '!B33</f>
        <v>9</v>
      </c>
      <c r="F17" s="116">
        <f>'Krok 1- Kalkulačka '!C33</f>
        <v>0</v>
      </c>
      <c r="G17" s="116">
        <f>'Krok 1- Kalkulačka '!E33</f>
        <v>0</v>
      </c>
      <c r="H17" s="116" t="str">
        <f>'Krok 1- Kalkulačka '!F33</f>
        <v>vyberte</v>
      </c>
      <c r="I17" s="116">
        <f>'Krok 1- Kalkulačka '!G33</f>
        <v>0</v>
      </c>
      <c r="J17" s="116">
        <f>'Krok 1- Kalkulačka '!K33</f>
        <v>0</v>
      </c>
      <c r="K17" s="116">
        <f>'Krok 1- Kalkulačka '!L33</f>
        <v>0</v>
      </c>
      <c r="L17" s="116" t="e">
        <f>'Krok 1- Kalkulačka '!#REF!</f>
        <v>#REF!</v>
      </c>
      <c r="M17" s="117">
        <f>'Krok 1- Kalkulačka '!DL33</f>
        <v>0</v>
      </c>
      <c r="N17" s="117">
        <f>'Krok 1- Kalkulačka '!DO33</f>
        <v>0</v>
      </c>
      <c r="O17" s="116" t="str">
        <f>'Krok 1- Kalkulačka '!N33</f>
        <v>vyberte</v>
      </c>
    </row>
    <row r="18" spans="1:15" ht="20.399999999999999" x14ac:dyDescent="0.25">
      <c r="E18" s="116">
        <f>'Krok 1- Kalkulačka '!B36</f>
        <v>10</v>
      </c>
      <c r="F18" s="116">
        <f>'Krok 1- Kalkulačka '!C36</f>
        <v>0</v>
      </c>
      <c r="G18" s="116">
        <f>'Krok 1- Kalkulačka '!E36</f>
        <v>0</v>
      </c>
      <c r="H18" s="116" t="str">
        <f>'Krok 1- Kalkulačka '!F36</f>
        <v>vyberte</v>
      </c>
      <c r="I18" s="116">
        <f>'Krok 1- Kalkulačka '!G36</f>
        <v>0</v>
      </c>
      <c r="J18" s="116">
        <f>'Krok 1- Kalkulačka '!K36</f>
        <v>0</v>
      </c>
      <c r="K18" s="116">
        <f>'Krok 1- Kalkulačka '!L36</f>
        <v>0</v>
      </c>
      <c r="L18" s="116" t="e">
        <f>'Krok 1- Kalkulačka '!#REF!</f>
        <v>#REF!</v>
      </c>
      <c r="M18" s="117">
        <f>'Krok 1- Kalkulačka '!DL36</f>
        <v>0</v>
      </c>
      <c r="N18" s="117">
        <f>'Krok 1- Kalkulačka '!DO36</f>
        <v>0</v>
      </c>
      <c r="O18" s="116" t="str">
        <f>'Krok 1- Kalkulačka '!N36</f>
        <v>vyberte</v>
      </c>
    </row>
    <row r="19" spans="1:15" ht="20.399999999999999" x14ac:dyDescent="0.25">
      <c r="E19" s="116">
        <f>'Krok 1- Kalkulačka '!B39</f>
        <v>11</v>
      </c>
      <c r="F19" s="116">
        <f>'Krok 1- Kalkulačka '!C39</f>
        <v>0</v>
      </c>
      <c r="G19" s="116">
        <f>'Krok 1- Kalkulačka '!E39</f>
        <v>0</v>
      </c>
      <c r="H19" s="116" t="str">
        <f>'Krok 1- Kalkulačka '!F39</f>
        <v>vyberte</v>
      </c>
      <c r="I19" s="116">
        <f>'Krok 1- Kalkulačka '!G39</f>
        <v>0</v>
      </c>
      <c r="J19" s="116">
        <f>'Krok 1- Kalkulačka '!K39</f>
        <v>0</v>
      </c>
      <c r="K19" s="116">
        <f>'Krok 1- Kalkulačka '!L39</f>
        <v>0</v>
      </c>
      <c r="L19" s="116" t="e">
        <f>'Krok 1- Kalkulačka '!#REF!</f>
        <v>#REF!</v>
      </c>
      <c r="M19" s="117">
        <f>'Krok 1- Kalkulačka '!DL39</f>
        <v>0</v>
      </c>
      <c r="N19" s="117">
        <f>'Krok 1- Kalkulačka '!DO39</f>
        <v>0</v>
      </c>
      <c r="O19" s="116" t="str">
        <f>'Krok 1- Kalkulačka '!N39</f>
        <v>vyberte</v>
      </c>
    </row>
    <row r="20" spans="1:15" ht="20.399999999999999" x14ac:dyDescent="0.25">
      <c r="E20" s="116">
        <f>'Krok 1- Kalkulačka '!B42</f>
        <v>12</v>
      </c>
      <c r="F20" s="116">
        <f>'Krok 1- Kalkulačka '!C42</f>
        <v>0</v>
      </c>
      <c r="G20" s="116">
        <f>'Krok 1- Kalkulačka '!E42</f>
        <v>0</v>
      </c>
      <c r="H20" s="116" t="str">
        <f>'Krok 1- Kalkulačka '!F42</f>
        <v>vyberte</v>
      </c>
      <c r="I20" s="116">
        <f>'Krok 1- Kalkulačka '!G42</f>
        <v>0</v>
      </c>
      <c r="J20" s="116">
        <f>'Krok 1- Kalkulačka '!K42</f>
        <v>0</v>
      </c>
      <c r="K20" s="116">
        <f>'Krok 1- Kalkulačka '!L42</f>
        <v>0</v>
      </c>
      <c r="L20" s="116" t="e">
        <f>'Krok 1- Kalkulačka '!#REF!</f>
        <v>#REF!</v>
      </c>
      <c r="M20" s="117">
        <f>'Krok 1- Kalkulačka '!DL42</f>
        <v>0</v>
      </c>
      <c r="N20" s="117">
        <f>'Krok 1- Kalkulačka '!DO42</f>
        <v>0</v>
      </c>
      <c r="O20" s="116" t="str">
        <f>'Krok 1- Kalkulačka '!N42</f>
        <v>vyberte</v>
      </c>
    </row>
    <row r="21" spans="1:15" x14ac:dyDescent="0.25">
      <c r="E21" s="116">
        <f>'Krok 1- Kalkulačka '!B45</f>
        <v>13</v>
      </c>
      <c r="F21" s="116">
        <f>'Krok 1- Kalkulačka '!C45</f>
        <v>0</v>
      </c>
      <c r="G21" s="116">
        <f>'Krok 1- Kalkulačka '!E45</f>
        <v>0</v>
      </c>
      <c r="H21" s="116" t="str">
        <f>'Krok 1- Kalkulačka '!F45</f>
        <v>vyberte</v>
      </c>
      <c r="I21" s="116">
        <f>'Krok 1- Kalkulačka '!G45</f>
        <v>0</v>
      </c>
      <c r="J21" s="116">
        <f>'Krok 1- Kalkulačka '!K45</f>
        <v>0</v>
      </c>
      <c r="K21" s="116">
        <f>'Krok 1- Kalkulačka '!L45</f>
        <v>0</v>
      </c>
      <c r="L21" s="116" t="e">
        <f>'Krok 1- Kalkulačka '!#REF!</f>
        <v>#REF!</v>
      </c>
      <c r="M21" s="117">
        <f>'Krok 1- Kalkulačka '!DL45</f>
        <v>0</v>
      </c>
      <c r="N21" s="117">
        <f>'Krok 1- Kalkulačka '!DO45</f>
        <v>0</v>
      </c>
      <c r="O21" s="116" t="str">
        <f>'Krok 1- Kalkulačka '!N45</f>
        <v>vyberte</v>
      </c>
    </row>
    <row r="22" spans="1:15" x14ac:dyDescent="0.25">
      <c r="E22" s="116">
        <f>'Krok 1- Kalkulačka '!B48</f>
        <v>14</v>
      </c>
      <c r="F22" s="116">
        <f>'Krok 1- Kalkulačka '!C48</f>
        <v>0</v>
      </c>
      <c r="G22" s="116">
        <f>'Krok 1- Kalkulačka '!E48</f>
        <v>0</v>
      </c>
      <c r="H22" s="116" t="str">
        <f>'Krok 1- Kalkulačka '!F48</f>
        <v>vyberte</v>
      </c>
      <c r="I22" s="116">
        <f>'Krok 1- Kalkulačka '!G48</f>
        <v>0</v>
      </c>
      <c r="J22" s="116">
        <f>'Krok 1- Kalkulačka '!K48</f>
        <v>0</v>
      </c>
      <c r="K22" s="116">
        <f>'Krok 1- Kalkulačka '!L48</f>
        <v>0</v>
      </c>
      <c r="L22" s="116" t="e">
        <f>'Krok 1- Kalkulačka '!#REF!</f>
        <v>#REF!</v>
      </c>
      <c r="M22" s="117">
        <f>'Krok 1- Kalkulačka '!DL48</f>
        <v>0</v>
      </c>
      <c r="N22" s="117">
        <f>'Krok 1- Kalkulačka '!DO48</f>
        <v>0</v>
      </c>
      <c r="O22" s="116" t="str">
        <f>'Krok 1- Kalkulačka '!N48</f>
        <v>vyberte</v>
      </c>
    </row>
    <row r="23" spans="1:15" x14ac:dyDescent="0.25">
      <c r="E23" s="116">
        <f>'Krok 1- Kalkulačka '!B51</f>
        <v>15</v>
      </c>
      <c r="F23" s="116">
        <f>'Krok 1- Kalkulačka '!C51</f>
        <v>0</v>
      </c>
      <c r="G23" s="116">
        <f>'Krok 1- Kalkulačka '!E51</f>
        <v>0</v>
      </c>
      <c r="H23" s="116" t="str">
        <f>'Krok 1- Kalkulačka '!F51</f>
        <v>vyberte</v>
      </c>
      <c r="I23" s="116">
        <f>'Krok 1- Kalkulačka '!G51</f>
        <v>0</v>
      </c>
      <c r="J23" s="116">
        <f>'Krok 1- Kalkulačka '!K51</f>
        <v>0</v>
      </c>
      <c r="K23" s="116">
        <f>'Krok 1- Kalkulačka '!L51</f>
        <v>0</v>
      </c>
      <c r="L23" s="116" t="e">
        <f>'Krok 1- Kalkulačka '!#REF!</f>
        <v>#REF!</v>
      </c>
      <c r="M23" s="117">
        <f>'Krok 1- Kalkulačka '!DL51</f>
        <v>0</v>
      </c>
      <c r="N23" s="117">
        <f>'Krok 1- Kalkulačka '!DO51</f>
        <v>0</v>
      </c>
      <c r="O23" s="116" t="str">
        <f>'Krok 1- Kalkulačka '!N51</f>
        <v>vyberte</v>
      </c>
    </row>
    <row r="24" spans="1:15" x14ac:dyDescent="0.25">
      <c r="E24" s="116">
        <f>'Krok 1- Kalkulačka '!B54</f>
        <v>16</v>
      </c>
      <c r="F24" s="116">
        <f>'Krok 1- Kalkulačka '!C54</f>
        <v>0</v>
      </c>
      <c r="G24" s="116">
        <f>'Krok 1- Kalkulačka '!E54</f>
        <v>0</v>
      </c>
      <c r="H24" s="116" t="str">
        <f>'Krok 1- Kalkulačka '!F54</f>
        <v>vyberte</v>
      </c>
      <c r="I24" s="116">
        <f>'Krok 1- Kalkulačka '!G54</f>
        <v>0</v>
      </c>
      <c r="J24" s="116">
        <f>'Krok 1- Kalkulačka '!K54</f>
        <v>0</v>
      </c>
      <c r="K24" s="116">
        <f>'Krok 1- Kalkulačka '!L54</f>
        <v>0</v>
      </c>
      <c r="L24" s="116" t="e">
        <f>'Krok 1- Kalkulačka '!#REF!</f>
        <v>#REF!</v>
      </c>
      <c r="M24" s="117">
        <f>'Krok 1- Kalkulačka '!DL54</f>
        <v>0</v>
      </c>
      <c r="N24" s="117">
        <f>'Krok 1- Kalkulačka '!DO54</f>
        <v>0</v>
      </c>
      <c r="O24" s="116" t="str">
        <f>'Krok 1- Kalkulačka '!N54</f>
        <v>vyberte</v>
      </c>
    </row>
    <row r="25" spans="1:15" x14ac:dyDescent="0.25">
      <c r="E25" s="116">
        <f>'Krok 1- Kalkulačka '!B57</f>
        <v>17</v>
      </c>
      <c r="F25" s="116">
        <f>'Krok 1- Kalkulačka '!C57</f>
        <v>0</v>
      </c>
      <c r="G25" s="116">
        <f>'Krok 1- Kalkulačka '!E57</f>
        <v>0</v>
      </c>
      <c r="H25" s="116" t="str">
        <f>'Krok 1- Kalkulačka '!F57</f>
        <v>vyberte</v>
      </c>
      <c r="I25" s="116">
        <f>'Krok 1- Kalkulačka '!G57</f>
        <v>0</v>
      </c>
      <c r="J25" s="116">
        <f>'Krok 1- Kalkulačka '!K57</f>
        <v>0</v>
      </c>
      <c r="K25" s="116">
        <f>'Krok 1- Kalkulačka '!L57</f>
        <v>0</v>
      </c>
      <c r="L25" s="116" t="e">
        <f>'Krok 1- Kalkulačka '!#REF!</f>
        <v>#REF!</v>
      </c>
      <c r="M25" s="117">
        <f>'Krok 1- Kalkulačka '!DL57</f>
        <v>0</v>
      </c>
      <c r="N25" s="117">
        <f>'Krok 1- Kalkulačka '!DO57</f>
        <v>0</v>
      </c>
      <c r="O25" s="116" t="str">
        <f>'Krok 1- Kalkulačka '!N57</f>
        <v>vyberte</v>
      </c>
    </row>
    <row r="26" spans="1:15" x14ac:dyDescent="0.25">
      <c r="E26" s="116">
        <f>'Krok 1- Kalkulačka '!B60</f>
        <v>18</v>
      </c>
      <c r="F26" s="116">
        <f>'Krok 1- Kalkulačka '!C60</f>
        <v>0</v>
      </c>
      <c r="G26" s="116">
        <f>'Krok 1- Kalkulačka '!E60</f>
        <v>0</v>
      </c>
      <c r="H26" s="116" t="str">
        <f>'Krok 1- Kalkulačka '!F60</f>
        <v>vyberte</v>
      </c>
      <c r="I26" s="116">
        <f>'Krok 1- Kalkulačka '!G60</f>
        <v>0</v>
      </c>
      <c r="J26" s="116">
        <f>'Krok 1- Kalkulačka '!K60</f>
        <v>0</v>
      </c>
      <c r="K26" s="116">
        <f>'Krok 1- Kalkulačka '!L60</f>
        <v>0</v>
      </c>
      <c r="L26" s="116" t="e">
        <f>'Krok 1- Kalkulačka '!#REF!</f>
        <v>#REF!</v>
      </c>
      <c r="M26" s="117">
        <f>'Krok 1- Kalkulačka '!DL60</f>
        <v>0</v>
      </c>
      <c r="N26" s="117">
        <f>'Krok 1- Kalkulačka '!DO60</f>
        <v>0</v>
      </c>
      <c r="O26" s="116" t="str">
        <f>'Krok 1- Kalkulačka '!N60</f>
        <v>vyberte</v>
      </c>
    </row>
    <row r="27" spans="1:15" x14ac:dyDescent="0.25">
      <c r="E27" s="116">
        <f>'Krok 1- Kalkulačka '!B63</f>
        <v>19</v>
      </c>
      <c r="F27" s="116">
        <f>'Krok 1- Kalkulačka '!C63</f>
        <v>0</v>
      </c>
      <c r="G27" s="116">
        <f>'Krok 1- Kalkulačka '!E63</f>
        <v>0</v>
      </c>
      <c r="H27" s="116" t="str">
        <f>'Krok 1- Kalkulačka '!F63</f>
        <v>vyberte</v>
      </c>
      <c r="I27" s="116">
        <f>'Krok 1- Kalkulačka '!G63</f>
        <v>0</v>
      </c>
      <c r="J27" s="116">
        <f>'Krok 1- Kalkulačka '!K63</f>
        <v>0</v>
      </c>
      <c r="K27" s="116">
        <f>'Krok 1- Kalkulačka '!L63</f>
        <v>0</v>
      </c>
      <c r="L27" s="116" t="e">
        <f>'Krok 1- Kalkulačka '!#REF!</f>
        <v>#REF!</v>
      </c>
      <c r="M27" s="117">
        <f>'Krok 1- Kalkulačka '!DL63</f>
        <v>0</v>
      </c>
      <c r="N27" s="117">
        <f>'Krok 1- Kalkulačka '!DO63</f>
        <v>0</v>
      </c>
      <c r="O27" s="116" t="str">
        <f>'Krok 1- Kalkulačka '!N63</f>
        <v>vyberte</v>
      </c>
    </row>
    <row r="28" spans="1:15" x14ac:dyDescent="0.25">
      <c r="E28" s="116">
        <f>'Krok 1- Kalkulačka '!B66</f>
        <v>20</v>
      </c>
      <c r="F28" s="116">
        <f>'Krok 1- Kalkulačka '!C66</f>
        <v>0</v>
      </c>
      <c r="G28" s="116">
        <f>'Krok 1- Kalkulačka '!E66</f>
        <v>0</v>
      </c>
      <c r="H28" s="116" t="str">
        <f>'Krok 1- Kalkulačka '!F66</f>
        <v>vyberte</v>
      </c>
      <c r="I28" s="116">
        <f>'Krok 1- Kalkulačka '!G66</f>
        <v>0</v>
      </c>
      <c r="J28" s="116">
        <f>'Krok 1- Kalkulačka '!K66</f>
        <v>0</v>
      </c>
      <c r="K28" s="116">
        <f>'Krok 1- Kalkulačka '!L66</f>
        <v>0</v>
      </c>
      <c r="L28" s="116" t="e">
        <f>'Krok 1- Kalkulačka '!#REF!</f>
        <v>#REF!</v>
      </c>
      <c r="M28" s="117">
        <f>'Krok 1- Kalkulačka '!DL66</f>
        <v>0</v>
      </c>
      <c r="N28" s="117">
        <f>'Krok 1- Kalkulačka '!DO66</f>
        <v>0</v>
      </c>
      <c r="O28" s="116" t="str">
        <f>'Krok 1- Kalkulačka '!N66</f>
        <v>vyberte</v>
      </c>
    </row>
    <row r="29" spans="1:15" x14ac:dyDescent="0.25">
      <c r="E29" s="116">
        <f>'Krok 1- Kalkulačka '!B69</f>
        <v>21</v>
      </c>
      <c r="F29" s="116">
        <f>'Krok 1- Kalkulačka '!C69</f>
        <v>0</v>
      </c>
      <c r="G29" s="116">
        <f>'Krok 1- Kalkulačka '!E69</f>
        <v>0</v>
      </c>
      <c r="H29" s="116" t="str">
        <f>'Krok 1- Kalkulačka '!F69</f>
        <v>vyberte</v>
      </c>
      <c r="I29" s="116">
        <f>'Krok 1- Kalkulačka '!G69</f>
        <v>0</v>
      </c>
      <c r="J29" s="116">
        <f>'Krok 1- Kalkulačka '!K69</f>
        <v>0</v>
      </c>
      <c r="K29" s="116">
        <f>'Krok 1- Kalkulačka '!L69</f>
        <v>0</v>
      </c>
      <c r="L29" s="116" t="e">
        <f>'Krok 1- Kalkulačka '!#REF!</f>
        <v>#REF!</v>
      </c>
      <c r="M29" s="117">
        <f>'Krok 1- Kalkulačka '!DL69</f>
        <v>0</v>
      </c>
      <c r="N29" s="117">
        <f>'Krok 1- Kalkulačka '!DO69</f>
        <v>0</v>
      </c>
      <c r="O29" s="116" t="str">
        <f>'Krok 1- Kalkulačka '!N69</f>
        <v>vyberte</v>
      </c>
    </row>
    <row r="30" spans="1:15" x14ac:dyDescent="0.25">
      <c r="E30" s="116">
        <f>'Krok 1- Kalkulačka '!B72</f>
        <v>22</v>
      </c>
      <c r="F30" s="116">
        <f>'Krok 1- Kalkulačka '!C72</f>
        <v>0</v>
      </c>
      <c r="G30" s="116">
        <f>'Krok 1- Kalkulačka '!E72</f>
        <v>0</v>
      </c>
      <c r="H30" s="116" t="str">
        <f>'Krok 1- Kalkulačka '!F72</f>
        <v>vyberte</v>
      </c>
      <c r="I30" s="116">
        <f>'Krok 1- Kalkulačka '!G72</f>
        <v>0</v>
      </c>
      <c r="J30" s="116">
        <f>'Krok 1- Kalkulačka '!K72</f>
        <v>0</v>
      </c>
      <c r="K30" s="116">
        <f>'Krok 1- Kalkulačka '!L72</f>
        <v>0</v>
      </c>
      <c r="L30" s="116" t="e">
        <f>'Krok 1- Kalkulačka '!#REF!</f>
        <v>#REF!</v>
      </c>
      <c r="M30" s="117">
        <f>'Krok 1- Kalkulačka '!DL72</f>
        <v>0</v>
      </c>
      <c r="N30" s="117">
        <f>'Krok 1- Kalkulačka '!DO72</f>
        <v>0</v>
      </c>
      <c r="O30" s="116" t="str">
        <f>'Krok 1- Kalkulačka '!N72</f>
        <v>vyberte</v>
      </c>
    </row>
    <row r="31" spans="1:15" x14ac:dyDescent="0.25">
      <c r="E31" s="116">
        <f>'Krok 1- Kalkulačka '!B75</f>
        <v>23</v>
      </c>
      <c r="F31" s="116">
        <f>'Krok 1- Kalkulačka '!C75</f>
        <v>0</v>
      </c>
      <c r="G31" s="116">
        <f>'Krok 1- Kalkulačka '!E75</f>
        <v>0</v>
      </c>
      <c r="H31" s="116" t="str">
        <f>'Krok 1- Kalkulačka '!F75</f>
        <v>vyberte</v>
      </c>
      <c r="I31" s="116">
        <f>'Krok 1- Kalkulačka '!G75</f>
        <v>0</v>
      </c>
      <c r="J31" s="116">
        <f>'Krok 1- Kalkulačka '!K75</f>
        <v>0</v>
      </c>
      <c r="K31" s="116">
        <f>'Krok 1- Kalkulačka '!L75</f>
        <v>0</v>
      </c>
      <c r="L31" s="116" t="e">
        <f>'Krok 1- Kalkulačka '!#REF!</f>
        <v>#REF!</v>
      </c>
      <c r="M31" s="117">
        <f>'Krok 1- Kalkulačka '!DL75</f>
        <v>0</v>
      </c>
      <c r="N31" s="117">
        <f>'Krok 1- Kalkulačka '!DO75</f>
        <v>0</v>
      </c>
      <c r="O31" s="116" t="str">
        <f>'Krok 1- Kalkulačka '!N75</f>
        <v>vyberte</v>
      </c>
    </row>
    <row r="32" spans="1:15" x14ac:dyDescent="0.25">
      <c r="E32" s="116">
        <f>'Krok 1- Kalkulačka '!B78</f>
        <v>24</v>
      </c>
      <c r="F32" s="116">
        <f>'Krok 1- Kalkulačka '!C78</f>
        <v>0</v>
      </c>
      <c r="G32" s="116">
        <f>'Krok 1- Kalkulačka '!E78</f>
        <v>0</v>
      </c>
      <c r="H32" s="116" t="str">
        <f>'Krok 1- Kalkulačka '!F78</f>
        <v>vyberte</v>
      </c>
      <c r="I32" s="116">
        <f>'Krok 1- Kalkulačka '!G78</f>
        <v>0</v>
      </c>
      <c r="J32" s="116">
        <f>'Krok 1- Kalkulačka '!K78</f>
        <v>0</v>
      </c>
      <c r="K32" s="116">
        <f>'Krok 1- Kalkulačka '!L78</f>
        <v>0</v>
      </c>
      <c r="L32" s="116" t="e">
        <f>'Krok 1- Kalkulačka '!#REF!</f>
        <v>#REF!</v>
      </c>
      <c r="M32" s="117">
        <f>'Krok 1- Kalkulačka '!DL78</f>
        <v>0</v>
      </c>
      <c r="N32" s="117">
        <f>'Krok 1- Kalkulačka '!DO78</f>
        <v>0</v>
      </c>
      <c r="O32" s="116" t="str">
        <f>'Krok 1- Kalkulačka '!N78</f>
        <v>vyberte</v>
      </c>
    </row>
    <row r="33" spans="5:15" x14ac:dyDescent="0.25">
      <c r="E33" s="116">
        <f>'Krok 1- Kalkulačka '!B81</f>
        <v>25</v>
      </c>
      <c r="F33" s="116">
        <f>'Krok 1- Kalkulačka '!C81</f>
        <v>0</v>
      </c>
      <c r="G33" s="116">
        <f>'Krok 1- Kalkulačka '!E81</f>
        <v>0</v>
      </c>
      <c r="H33" s="116" t="str">
        <f>'Krok 1- Kalkulačka '!F81</f>
        <v>vyberte</v>
      </c>
      <c r="I33" s="116">
        <f>'Krok 1- Kalkulačka '!G81</f>
        <v>0</v>
      </c>
      <c r="J33" s="116">
        <f>'Krok 1- Kalkulačka '!K81</f>
        <v>0</v>
      </c>
      <c r="K33" s="116">
        <f>'Krok 1- Kalkulačka '!L81</f>
        <v>0</v>
      </c>
      <c r="L33" s="116" t="e">
        <f>'Krok 1- Kalkulačka '!#REF!</f>
        <v>#REF!</v>
      </c>
      <c r="M33" s="117">
        <f>'Krok 1- Kalkulačka '!DL81</f>
        <v>0</v>
      </c>
      <c r="N33" s="117">
        <f>'Krok 1- Kalkulačka '!DO81</f>
        <v>0</v>
      </c>
      <c r="O33" s="116" t="str">
        <f>'Krok 1- Kalkulačka '!N81</f>
        <v>vyberte</v>
      </c>
    </row>
    <row r="34" spans="5:15" x14ac:dyDescent="0.25">
      <c r="E34" s="116">
        <f>'Krok 1- Kalkulačka '!B84</f>
        <v>26</v>
      </c>
      <c r="F34" s="116">
        <f>'Krok 1- Kalkulačka '!C84</f>
        <v>0</v>
      </c>
      <c r="G34" s="116">
        <f>'Krok 1- Kalkulačka '!E84</f>
        <v>0</v>
      </c>
      <c r="H34" s="116" t="str">
        <f>'Krok 1- Kalkulačka '!F84</f>
        <v>vyberte</v>
      </c>
      <c r="I34" s="116">
        <f>'Krok 1- Kalkulačka '!G84</f>
        <v>0</v>
      </c>
      <c r="J34" s="116">
        <f>'Krok 1- Kalkulačka '!K84</f>
        <v>0</v>
      </c>
      <c r="K34" s="116">
        <f>'Krok 1- Kalkulačka '!L84</f>
        <v>0</v>
      </c>
      <c r="L34" s="116" t="e">
        <f>'Krok 1- Kalkulačka '!#REF!</f>
        <v>#REF!</v>
      </c>
      <c r="M34" s="117">
        <f>'Krok 1- Kalkulačka '!DL84</f>
        <v>0</v>
      </c>
      <c r="N34" s="117">
        <f>'Krok 1- Kalkulačka '!DO84</f>
        <v>0</v>
      </c>
      <c r="O34" s="116" t="str">
        <f>'Krok 1- Kalkulačka '!N84</f>
        <v>vyberte</v>
      </c>
    </row>
    <row r="35" spans="5:15" x14ac:dyDescent="0.25">
      <c r="E35" s="116">
        <f>'Krok 1- Kalkulačka '!B87</f>
        <v>27</v>
      </c>
      <c r="F35" s="116">
        <f>'Krok 1- Kalkulačka '!C87</f>
        <v>0</v>
      </c>
      <c r="G35" s="116">
        <f>'Krok 1- Kalkulačka '!E87</f>
        <v>0</v>
      </c>
      <c r="H35" s="116" t="str">
        <f>'Krok 1- Kalkulačka '!F87</f>
        <v>vyberte</v>
      </c>
      <c r="I35" s="116">
        <f>'Krok 1- Kalkulačka '!G87</f>
        <v>0</v>
      </c>
      <c r="J35" s="116">
        <f>'Krok 1- Kalkulačka '!K87</f>
        <v>0</v>
      </c>
      <c r="K35" s="116">
        <f>'Krok 1- Kalkulačka '!L87</f>
        <v>0</v>
      </c>
      <c r="L35" s="116" t="e">
        <f>'Krok 1- Kalkulačka '!#REF!</f>
        <v>#REF!</v>
      </c>
      <c r="M35" s="117">
        <f>'Krok 1- Kalkulačka '!DL87</f>
        <v>0</v>
      </c>
      <c r="N35" s="117">
        <f>'Krok 1- Kalkulačka '!DO87</f>
        <v>0</v>
      </c>
      <c r="O35" s="116" t="str">
        <f>'Krok 1- Kalkulačka '!N87</f>
        <v>vyberte</v>
      </c>
    </row>
    <row r="36" spans="5:15" x14ac:dyDescent="0.25">
      <c r="E36" s="116">
        <f>'Krok 1- Kalkulačka '!B90</f>
        <v>28</v>
      </c>
      <c r="F36" s="116">
        <f>'Krok 1- Kalkulačka '!C90</f>
        <v>0</v>
      </c>
      <c r="G36" s="116">
        <f>'Krok 1- Kalkulačka '!E90</f>
        <v>0</v>
      </c>
      <c r="H36" s="116" t="str">
        <f>'Krok 1- Kalkulačka '!F90</f>
        <v>vyberte</v>
      </c>
      <c r="I36" s="116">
        <f>'Krok 1- Kalkulačka '!G90</f>
        <v>0</v>
      </c>
      <c r="J36" s="116">
        <f>'Krok 1- Kalkulačka '!K90</f>
        <v>0</v>
      </c>
      <c r="K36" s="116">
        <f>'Krok 1- Kalkulačka '!L90</f>
        <v>0</v>
      </c>
      <c r="L36" s="116" t="e">
        <f>'Krok 1- Kalkulačka '!#REF!</f>
        <v>#REF!</v>
      </c>
      <c r="M36" s="117">
        <f>'Krok 1- Kalkulačka '!DL90</f>
        <v>0</v>
      </c>
      <c r="N36" s="117">
        <f>'Krok 1- Kalkulačka '!DO90</f>
        <v>0</v>
      </c>
      <c r="O36" s="116" t="str">
        <f>'Krok 1- Kalkulačka '!N90</f>
        <v>vyberte</v>
      </c>
    </row>
    <row r="37" spans="5:15" x14ac:dyDescent="0.25">
      <c r="E37" s="116">
        <f>'Krok 1- Kalkulačka '!B93</f>
        <v>29</v>
      </c>
      <c r="F37" s="116">
        <f>'Krok 1- Kalkulačka '!C93</f>
        <v>0</v>
      </c>
      <c r="G37" s="116">
        <f>'Krok 1- Kalkulačka '!E93</f>
        <v>0</v>
      </c>
      <c r="H37" s="116" t="str">
        <f>'Krok 1- Kalkulačka '!F93</f>
        <v>vyberte</v>
      </c>
      <c r="I37" s="116">
        <f>'Krok 1- Kalkulačka '!G93</f>
        <v>0</v>
      </c>
      <c r="J37" s="116">
        <f>'Krok 1- Kalkulačka '!K93</f>
        <v>0</v>
      </c>
      <c r="K37" s="116">
        <f>'Krok 1- Kalkulačka '!L93</f>
        <v>0</v>
      </c>
      <c r="L37" s="116" t="e">
        <f>'Krok 1- Kalkulačka '!#REF!</f>
        <v>#REF!</v>
      </c>
      <c r="M37" s="117">
        <f>'Krok 1- Kalkulačka '!DL93</f>
        <v>0</v>
      </c>
      <c r="N37" s="117">
        <f>'Krok 1- Kalkulačka '!DO93</f>
        <v>0</v>
      </c>
      <c r="O37" s="116" t="str">
        <f>'Krok 1- Kalkulačka '!N93</f>
        <v>vyberte</v>
      </c>
    </row>
    <row r="38" spans="5:15" x14ac:dyDescent="0.25">
      <c r="E38" s="116">
        <f>'Krok 1- Kalkulačka '!B96</f>
        <v>30</v>
      </c>
      <c r="F38" s="116">
        <f>'Krok 1- Kalkulačka '!C96</f>
        <v>0</v>
      </c>
      <c r="G38" s="116">
        <f>'Krok 1- Kalkulačka '!E96</f>
        <v>0</v>
      </c>
      <c r="H38" s="116" t="str">
        <f>'Krok 1- Kalkulačka '!F96</f>
        <v>vyberte</v>
      </c>
      <c r="I38" s="116">
        <f>'Krok 1- Kalkulačka '!G96</f>
        <v>0</v>
      </c>
      <c r="J38" s="116">
        <f>'Krok 1- Kalkulačka '!K96</f>
        <v>0</v>
      </c>
      <c r="K38" s="116">
        <f>'Krok 1- Kalkulačka '!L96</f>
        <v>0</v>
      </c>
      <c r="L38" s="116" t="e">
        <f>'Krok 1- Kalkulačka '!#REF!</f>
        <v>#REF!</v>
      </c>
      <c r="M38" s="117">
        <f>'Krok 1- Kalkulačka '!DL96</f>
        <v>0</v>
      </c>
      <c r="N38" s="117">
        <f>'Krok 1- Kalkulačka '!DO96</f>
        <v>0</v>
      </c>
      <c r="O38" s="116" t="str">
        <f>'Krok 1- Kalkulačka '!N96</f>
        <v>vyberte</v>
      </c>
    </row>
    <row r="39" spans="5:15" x14ac:dyDescent="0.25">
      <c r="E39" s="116">
        <f>'Krok 1- Kalkulačka '!B99</f>
        <v>31</v>
      </c>
      <c r="F39" s="116">
        <f>'Krok 1- Kalkulačka '!C99</f>
        <v>0</v>
      </c>
      <c r="G39" s="116">
        <f>'Krok 1- Kalkulačka '!E99</f>
        <v>0</v>
      </c>
      <c r="H39" s="116" t="str">
        <f>'Krok 1- Kalkulačka '!F99</f>
        <v>vyberte</v>
      </c>
      <c r="I39" s="116">
        <f>'Krok 1- Kalkulačka '!G99</f>
        <v>0</v>
      </c>
      <c r="J39" s="116">
        <f>'Krok 1- Kalkulačka '!K99</f>
        <v>0</v>
      </c>
      <c r="K39" s="116">
        <f>'Krok 1- Kalkulačka '!L99</f>
        <v>0</v>
      </c>
      <c r="L39" s="116" t="e">
        <f>'Krok 1- Kalkulačka '!#REF!</f>
        <v>#REF!</v>
      </c>
      <c r="M39" s="117">
        <f>'Krok 1- Kalkulačka '!DL99</f>
        <v>0</v>
      </c>
      <c r="N39" s="117">
        <f>'Krok 1- Kalkulačka '!DO99</f>
        <v>0</v>
      </c>
      <c r="O39" s="116" t="str">
        <f>'Krok 1- Kalkulačka '!N99</f>
        <v>vyberte</v>
      </c>
    </row>
    <row r="40" spans="5:15" x14ac:dyDescent="0.25">
      <c r="E40" s="116">
        <f>'Krok 1- Kalkulačka '!B102</f>
        <v>32</v>
      </c>
      <c r="F40" s="116">
        <f>'Krok 1- Kalkulačka '!C102</f>
        <v>0</v>
      </c>
      <c r="G40" s="116">
        <f>'Krok 1- Kalkulačka '!E102</f>
        <v>0</v>
      </c>
      <c r="H40" s="116" t="str">
        <f>'Krok 1- Kalkulačka '!F102</f>
        <v>vyberte</v>
      </c>
      <c r="I40" s="116">
        <f>'Krok 1- Kalkulačka '!G102</f>
        <v>0</v>
      </c>
      <c r="J40" s="116">
        <f>'Krok 1- Kalkulačka '!K102</f>
        <v>0</v>
      </c>
      <c r="K40" s="116">
        <f>'Krok 1- Kalkulačka '!L102</f>
        <v>0</v>
      </c>
      <c r="L40" s="116" t="e">
        <f>'Krok 1- Kalkulačka '!#REF!</f>
        <v>#REF!</v>
      </c>
      <c r="M40" s="117">
        <f>'Krok 1- Kalkulačka '!DL102</f>
        <v>0</v>
      </c>
      <c r="N40" s="117">
        <f>'Krok 1- Kalkulačka '!DO102</f>
        <v>0</v>
      </c>
      <c r="O40" s="116" t="str">
        <f>'Krok 1- Kalkulačka '!N102</f>
        <v>vyberte</v>
      </c>
    </row>
    <row r="41" spans="5:15" x14ac:dyDescent="0.25">
      <c r="E41" s="116">
        <f>'Krok 1- Kalkulačka '!B105</f>
        <v>33</v>
      </c>
      <c r="F41" s="116">
        <f>'Krok 1- Kalkulačka '!C105</f>
        <v>0</v>
      </c>
      <c r="G41" s="116">
        <f>'Krok 1- Kalkulačka '!E105</f>
        <v>0</v>
      </c>
      <c r="H41" s="116" t="str">
        <f>'Krok 1- Kalkulačka '!F105</f>
        <v>vyberte</v>
      </c>
      <c r="I41" s="116">
        <f>'Krok 1- Kalkulačka '!G105</f>
        <v>0</v>
      </c>
      <c r="J41" s="116">
        <f>'Krok 1- Kalkulačka '!K105</f>
        <v>0</v>
      </c>
      <c r="K41" s="116">
        <f>'Krok 1- Kalkulačka '!L105</f>
        <v>0</v>
      </c>
      <c r="L41" s="116" t="e">
        <f>'Krok 1- Kalkulačka '!#REF!</f>
        <v>#REF!</v>
      </c>
      <c r="M41" s="117">
        <f>'Krok 1- Kalkulačka '!DL105</f>
        <v>0</v>
      </c>
      <c r="N41" s="117">
        <f>'Krok 1- Kalkulačka '!DO105</f>
        <v>0</v>
      </c>
      <c r="O41" s="116" t="str">
        <f>'Krok 1- Kalkulačka '!N105</f>
        <v>vyberte</v>
      </c>
    </row>
    <row r="42" spans="5:15" x14ac:dyDescent="0.25">
      <c r="E42" s="116">
        <f>'Krok 1- Kalkulačka '!B108</f>
        <v>34</v>
      </c>
      <c r="F42" s="116">
        <f>'Krok 1- Kalkulačka '!C108</f>
        <v>0</v>
      </c>
      <c r="G42" s="116">
        <f>'Krok 1- Kalkulačka '!E108</f>
        <v>0</v>
      </c>
      <c r="H42" s="116" t="str">
        <f>'Krok 1- Kalkulačka '!F108</f>
        <v>vyberte</v>
      </c>
      <c r="I42" s="116">
        <f>'Krok 1- Kalkulačka '!G108</f>
        <v>0</v>
      </c>
      <c r="J42" s="116">
        <f>'Krok 1- Kalkulačka '!K108</f>
        <v>0</v>
      </c>
      <c r="K42" s="116">
        <f>'Krok 1- Kalkulačka '!L108</f>
        <v>0</v>
      </c>
      <c r="L42" s="116" t="e">
        <f>'Krok 1- Kalkulačka '!#REF!</f>
        <v>#REF!</v>
      </c>
      <c r="M42" s="117">
        <f>'Krok 1- Kalkulačka '!DL108</f>
        <v>0</v>
      </c>
      <c r="N42" s="117">
        <f>'Krok 1- Kalkulačka '!DO108</f>
        <v>0</v>
      </c>
      <c r="O42" s="116" t="str">
        <f>'Krok 1- Kalkulačka '!N108</f>
        <v>vyberte</v>
      </c>
    </row>
    <row r="43" spans="5:15" x14ac:dyDescent="0.25">
      <c r="E43" s="116">
        <f>'Krok 1- Kalkulačka '!B111</f>
        <v>35</v>
      </c>
      <c r="F43" s="116">
        <f>'Krok 1- Kalkulačka '!C111</f>
        <v>0</v>
      </c>
      <c r="G43" s="116">
        <f>'Krok 1- Kalkulačka '!E111</f>
        <v>0</v>
      </c>
      <c r="H43" s="116" t="str">
        <f>'Krok 1- Kalkulačka '!F111</f>
        <v>vyberte</v>
      </c>
      <c r="I43" s="116">
        <f>'Krok 1- Kalkulačka '!G111</f>
        <v>0</v>
      </c>
      <c r="J43" s="116">
        <f>'Krok 1- Kalkulačka '!K111</f>
        <v>0</v>
      </c>
      <c r="K43" s="116">
        <f>'Krok 1- Kalkulačka '!L111</f>
        <v>0</v>
      </c>
      <c r="L43" s="116" t="e">
        <f>'Krok 1- Kalkulačka '!#REF!</f>
        <v>#REF!</v>
      </c>
      <c r="M43" s="117">
        <f>'Krok 1- Kalkulačka '!DL111</f>
        <v>0</v>
      </c>
      <c r="N43" s="117">
        <f>'Krok 1- Kalkulačka '!DO111</f>
        <v>0</v>
      </c>
      <c r="O43" s="116" t="str">
        <f>'Krok 1- Kalkulačka '!N111</f>
        <v>vyberte</v>
      </c>
    </row>
    <row r="44" spans="5:15" x14ac:dyDescent="0.25">
      <c r="E44" s="116">
        <f>'Krok 1- Kalkulačka '!B114</f>
        <v>36</v>
      </c>
      <c r="F44" s="116">
        <f>'Krok 1- Kalkulačka '!C114</f>
        <v>0</v>
      </c>
      <c r="G44" s="116">
        <f>'Krok 1- Kalkulačka '!E114</f>
        <v>0</v>
      </c>
      <c r="H44" s="116" t="str">
        <f>'Krok 1- Kalkulačka '!F114</f>
        <v>vyberte</v>
      </c>
      <c r="I44" s="116">
        <f>'Krok 1- Kalkulačka '!G114</f>
        <v>0</v>
      </c>
      <c r="J44" s="116">
        <f>'Krok 1- Kalkulačka '!K114</f>
        <v>0</v>
      </c>
      <c r="K44" s="116">
        <f>'Krok 1- Kalkulačka '!L114</f>
        <v>0</v>
      </c>
      <c r="L44" s="116" t="e">
        <f>'Krok 1- Kalkulačka '!#REF!</f>
        <v>#REF!</v>
      </c>
      <c r="M44" s="117">
        <f>'Krok 1- Kalkulačka '!DL114</f>
        <v>0</v>
      </c>
      <c r="N44" s="117">
        <f>'Krok 1- Kalkulačka '!DO114</f>
        <v>0</v>
      </c>
      <c r="O44" s="116" t="str">
        <f>'Krok 1- Kalkulačka '!N114</f>
        <v>vyberte</v>
      </c>
    </row>
    <row r="45" spans="5:15" x14ac:dyDescent="0.25">
      <c r="E45" s="116">
        <f>'Krok 1- Kalkulačka '!B117</f>
        <v>37</v>
      </c>
      <c r="F45" s="116">
        <f>'Krok 1- Kalkulačka '!C117</f>
        <v>0</v>
      </c>
      <c r="G45" s="116">
        <f>'Krok 1- Kalkulačka '!E117</f>
        <v>0</v>
      </c>
      <c r="H45" s="116" t="str">
        <f>'Krok 1- Kalkulačka '!F117</f>
        <v>vyberte</v>
      </c>
      <c r="I45" s="116">
        <f>'Krok 1- Kalkulačka '!G117</f>
        <v>0</v>
      </c>
      <c r="J45" s="116">
        <f>'Krok 1- Kalkulačka '!K117</f>
        <v>0</v>
      </c>
      <c r="K45" s="116">
        <f>'Krok 1- Kalkulačka '!L117</f>
        <v>0</v>
      </c>
      <c r="L45" s="116" t="e">
        <f>'Krok 1- Kalkulačka '!#REF!</f>
        <v>#REF!</v>
      </c>
      <c r="M45" s="117">
        <f>'Krok 1- Kalkulačka '!DL117</f>
        <v>0</v>
      </c>
      <c r="N45" s="117">
        <f>'Krok 1- Kalkulačka '!DO117</f>
        <v>0</v>
      </c>
      <c r="O45" s="116" t="str">
        <f>'Krok 1- Kalkulačka '!N117</f>
        <v>vyberte</v>
      </c>
    </row>
    <row r="46" spans="5:15" x14ac:dyDescent="0.25">
      <c r="E46" s="116">
        <f>'Krok 1- Kalkulačka '!B120</f>
        <v>38</v>
      </c>
      <c r="F46" s="116">
        <f>'Krok 1- Kalkulačka '!C120</f>
        <v>0</v>
      </c>
      <c r="G46" s="116">
        <f>'Krok 1- Kalkulačka '!E120</f>
        <v>0</v>
      </c>
      <c r="H46" s="116" t="str">
        <f>'Krok 1- Kalkulačka '!F120</f>
        <v>vyberte</v>
      </c>
      <c r="I46" s="116">
        <f>'Krok 1- Kalkulačka '!G120</f>
        <v>0</v>
      </c>
      <c r="J46" s="116">
        <f>'Krok 1- Kalkulačka '!K120</f>
        <v>0</v>
      </c>
      <c r="K46" s="116">
        <f>'Krok 1- Kalkulačka '!L120</f>
        <v>0</v>
      </c>
      <c r="L46" s="116" t="e">
        <f>'Krok 1- Kalkulačka '!#REF!</f>
        <v>#REF!</v>
      </c>
      <c r="M46" s="117">
        <f>'Krok 1- Kalkulačka '!DL120</f>
        <v>0</v>
      </c>
      <c r="N46" s="117">
        <f>'Krok 1- Kalkulačka '!DO120</f>
        <v>0</v>
      </c>
      <c r="O46" s="116" t="str">
        <f>'Krok 1- Kalkulačka '!N120</f>
        <v>vyberte</v>
      </c>
    </row>
    <row r="47" spans="5:15" x14ac:dyDescent="0.25">
      <c r="E47" s="116">
        <f>'Krok 1- Kalkulačka '!B123</f>
        <v>39</v>
      </c>
      <c r="F47" s="116">
        <f>'Krok 1- Kalkulačka '!C123</f>
        <v>0</v>
      </c>
      <c r="G47" s="116">
        <f>'Krok 1- Kalkulačka '!E123</f>
        <v>0</v>
      </c>
      <c r="H47" s="116" t="str">
        <f>'Krok 1- Kalkulačka '!F123</f>
        <v>vyberte</v>
      </c>
      <c r="I47" s="116">
        <f>'Krok 1- Kalkulačka '!G123</f>
        <v>0</v>
      </c>
      <c r="J47" s="116">
        <f>'Krok 1- Kalkulačka '!K123</f>
        <v>0</v>
      </c>
      <c r="K47" s="116">
        <f>'Krok 1- Kalkulačka '!L123</f>
        <v>0</v>
      </c>
      <c r="L47" s="116" t="e">
        <f>'Krok 1- Kalkulačka '!#REF!</f>
        <v>#REF!</v>
      </c>
      <c r="M47" s="117">
        <f>'Krok 1- Kalkulačka '!DL123</f>
        <v>0</v>
      </c>
      <c r="N47" s="117">
        <f>'Krok 1- Kalkulačka '!DO123</f>
        <v>0</v>
      </c>
      <c r="O47" s="116" t="str">
        <f>'Krok 1- Kalkulačka '!N123</f>
        <v>vyberte</v>
      </c>
    </row>
    <row r="48" spans="5:15" x14ac:dyDescent="0.25">
      <c r="E48" s="116">
        <f>'Krok 1- Kalkulačka '!B126</f>
        <v>40</v>
      </c>
      <c r="F48" s="116">
        <f>'Krok 1- Kalkulačka '!C126</f>
        <v>0</v>
      </c>
      <c r="G48" s="116">
        <f>'Krok 1- Kalkulačka '!E126</f>
        <v>0</v>
      </c>
      <c r="H48" s="116" t="str">
        <f>'Krok 1- Kalkulačka '!F126</f>
        <v>vyberte</v>
      </c>
      <c r="I48" s="116">
        <f>'Krok 1- Kalkulačka '!G126</f>
        <v>0</v>
      </c>
      <c r="J48" s="116">
        <f>'Krok 1- Kalkulačka '!K126</f>
        <v>0</v>
      </c>
      <c r="K48" s="116">
        <f>'Krok 1- Kalkulačka '!L126</f>
        <v>0</v>
      </c>
      <c r="L48" s="116" t="e">
        <f>'Krok 1- Kalkulačka '!#REF!</f>
        <v>#REF!</v>
      </c>
      <c r="M48" s="117">
        <f>'Krok 1- Kalkulačka '!DL126</f>
        <v>0</v>
      </c>
      <c r="N48" s="117">
        <f>'Krok 1- Kalkulačka '!DO126</f>
        <v>0</v>
      </c>
      <c r="O48" s="116" t="str">
        <f>'Krok 1- Kalkulačka '!N126</f>
        <v>vyberte</v>
      </c>
    </row>
    <row r="49" spans="5:15" x14ac:dyDescent="0.25">
      <c r="E49" s="116">
        <f>'Krok 1- Kalkulačka '!B129</f>
        <v>41</v>
      </c>
      <c r="F49" s="116">
        <f>'Krok 1- Kalkulačka '!C129</f>
        <v>0</v>
      </c>
      <c r="G49" s="116">
        <f>'Krok 1- Kalkulačka '!E129</f>
        <v>0</v>
      </c>
      <c r="H49" s="116" t="str">
        <f>'Krok 1- Kalkulačka '!F129</f>
        <v>vyberte</v>
      </c>
      <c r="I49" s="116">
        <f>'Krok 1- Kalkulačka '!G129</f>
        <v>0</v>
      </c>
      <c r="J49" s="116">
        <f>'Krok 1- Kalkulačka '!K129</f>
        <v>0</v>
      </c>
      <c r="K49" s="116">
        <f>'Krok 1- Kalkulačka '!L129</f>
        <v>0</v>
      </c>
      <c r="L49" s="116" t="e">
        <f>'Krok 1- Kalkulačka '!#REF!</f>
        <v>#REF!</v>
      </c>
      <c r="M49" s="117">
        <f>'Krok 1- Kalkulačka '!DL129</f>
        <v>0</v>
      </c>
      <c r="N49" s="117">
        <f>'Krok 1- Kalkulačka '!DO129</f>
        <v>0</v>
      </c>
      <c r="O49" s="116" t="str">
        <f>'Krok 1- Kalkulačka '!N129</f>
        <v>vyberte</v>
      </c>
    </row>
    <row r="50" spans="5:15" x14ac:dyDescent="0.25">
      <c r="E50" s="116">
        <f>'Krok 1- Kalkulačka '!B132</f>
        <v>42</v>
      </c>
      <c r="F50" s="116">
        <f>'Krok 1- Kalkulačka '!C132</f>
        <v>0</v>
      </c>
      <c r="G50" s="116">
        <f>'Krok 1- Kalkulačka '!E132</f>
        <v>0</v>
      </c>
      <c r="H50" s="116" t="str">
        <f>'Krok 1- Kalkulačka '!F132</f>
        <v>vyberte</v>
      </c>
      <c r="I50" s="116">
        <f>'Krok 1- Kalkulačka '!G132</f>
        <v>0</v>
      </c>
      <c r="J50" s="116">
        <f>'Krok 1- Kalkulačka '!K132</f>
        <v>0</v>
      </c>
      <c r="K50" s="116">
        <f>'Krok 1- Kalkulačka '!L132</f>
        <v>0</v>
      </c>
      <c r="L50" s="116" t="e">
        <f>'Krok 1- Kalkulačka '!#REF!</f>
        <v>#REF!</v>
      </c>
      <c r="M50" s="117">
        <f>'Krok 1- Kalkulačka '!DL132</f>
        <v>0</v>
      </c>
      <c r="N50" s="117">
        <f>'Krok 1- Kalkulačka '!DO132</f>
        <v>0</v>
      </c>
      <c r="O50" s="116" t="str">
        <f>'Krok 1- Kalkulačka '!N132</f>
        <v>vyberte</v>
      </c>
    </row>
    <row r="51" spans="5:15" x14ac:dyDescent="0.25">
      <c r="E51" s="116">
        <f>'Krok 1- Kalkulačka '!B135</f>
        <v>43</v>
      </c>
      <c r="F51" s="116">
        <f>'Krok 1- Kalkulačka '!C135</f>
        <v>0</v>
      </c>
      <c r="G51" s="116">
        <f>'Krok 1- Kalkulačka '!E135</f>
        <v>0</v>
      </c>
      <c r="H51" s="116" t="str">
        <f>'Krok 1- Kalkulačka '!F135</f>
        <v>vyberte</v>
      </c>
      <c r="I51" s="116">
        <f>'Krok 1- Kalkulačka '!G135</f>
        <v>0</v>
      </c>
      <c r="J51" s="116">
        <f>'Krok 1- Kalkulačka '!K135</f>
        <v>0</v>
      </c>
      <c r="K51" s="116">
        <f>'Krok 1- Kalkulačka '!L135</f>
        <v>0</v>
      </c>
      <c r="L51" s="116" t="e">
        <f>'Krok 1- Kalkulačka '!#REF!</f>
        <v>#REF!</v>
      </c>
      <c r="M51" s="117">
        <f>'Krok 1- Kalkulačka '!DL135</f>
        <v>0</v>
      </c>
      <c r="N51" s="117">
        <f>'Krok 1- Kalkulačka '!DO135</f>
        <v>0</v>
      </c>
      <c r="O51" s="116" t="str">
        <f>'Krok 1- Kalkulačka '!N135</f>
        <v>vyberte</v>
      </c>
    </row>
    <row r="52" spans="5:15" x14ac:dyDescent="0.25">
      <c r="E52" s="116">
        <f>'Krok 1- Kalkulačka '!B138</f>
        <v>44</v>
      </c>
      <c r="F52" s="116">
        <f>'Krok 1- Kalkulačka '!C138</f>
        <v>0</v>
      </c>
      <c r="G52" s="116">
        <f>'Krok 1- Kalkulačka '!E138</f>
        <v>0</v>
      </c>
      <c r="H52" s="116" t="str">
        <f>'Krok 1- Kalkulačka '!F138</f>
        <v>vyberte</v>
      </c>
      <c r="I52" s="116">
        <f>'Krok 1- Kalkulačka '!G138</f>
        <v>0</v>
      </c>
      <c r="J52" s="116">
        <f>'Krok 1- Kalkulačka '!K138</f>
        <v>0</v>
      </c>
      <c r="K52" s="116">
        <f>'Krok 1- Kalkulačka '!L138</f>
        <v>0</v>
      </c>
      <c r="L52" s="116" t="e">
        <f>'Krok 1- Kalkulačka '!#REF!</f>
        <v>#REF!</v>
      </c>
      <c r="M52" s="117">
        <f>'Krok 1- Kalkulačka '!DL138</f>
        <v>0</v>
      </c>
      <c r="N52" s="117">
        <f>'Krok 1- Kalkulačka '!DO138</f>
        <v>0</v>
      </c>
      <c r="O52" s="116" t="str">
        <f>'Krok 1- Kalkulačka '!N138</f>
        <v>vyberte</v>
      </c>
    </row>
    <row r="53" spans="5:15" x14ac:dyDescent="0.25">
      <c r="E53" s="116">
        <f>'Krok 1- Kalkulačka '!B141</f>
        <v>45</v>
      </c>
      <c r="F53" s="116">
        <f>'Krok 1- Kalkulačka '!C141</f>
        <v>0</v>
      </c>
      <c r="G53" s="116">
        <f>'Krok 1- Kalkulačka '!E141</f>
        <v>0</v>
      </c>
      <c r="H53" s="116" t="str">
        <f>'Krok 1- Kalkulačka '!F141</f>
        <v>vyberte</v>
      </c>
      <c r="I53" s="116">
        <f>'Krok 1- Kalkulačka '!G141</f>
        <v>0</v>
      </c>
      <c r="J53" s="116">
        <f>'Krok 1- Kalkulačka '!K141</f>
        <v>0</v>
      </c>
      <c r="K53" s="116">
        <f>'Krok 1- Kalkulačka '!L141</f>
        <v>0</v>
      </c>
      <c r="L53" s="116" t="e">
        <f>'Krok 1- Kalkulačka '!#REF!</f>
        <v>#REF!</v>
      </c>
      <c r="M53" s="117">
        <f>'Krok 1- Kalkulačka '!DL141</f>
        <v>0</v>
      </c>
      <c r="N53" s="117">
        <f>'Krok 1- Kalkulačka '!DO141</f>
        <v>0</v>
      </c>
      <c r="O53" s="116" t="str">
        <f>'Krok 1- Kalkulačka '!N141</f>
        <v>vyberte</v>
      </c>
    </row>
    <row r="54" spans="5:15" x14ac:dyDescent="0.25">
      <c r="E54" s="116">
        <f>'Krok 1- Kalkulačka '!B144</f>
        <v>46</v>
      </c>
      <c r="F54" s="116">
        <f>'Krok 1- Kalkulačka '!C144</f>
        <v>0</v>
      </c>
      <c r="G54" s="116">
        <f>'Krok 1- Kalkulačka '!E144</f>
        <v>0</v>
      </c>
      <c r="H54" s="116" t="str">
        <f>'Krok 1- Kalkulačka '!F144</f>
        <v>vyberte</v>
      </c>
      <c r="I54" s="116">
        <f>'Krok 1- Kalkulačka '!G144</f>
        <v>0</v>
      </c>
      <c r="J54" s="116">
        <f>'Krok 1- Kalkulačka '!K144</f>
        <v>0</v>
      </c>
      <c r="K54" s="116">
        <f>'Krok 1- Kalkulačka '!L144</f>
        <v>0</v>
      </c>
      <c r="L54" s="116" t="e">
        <f>'Krok 1- Kalkulačka '!#REF!</f>
        <v>#REF!</v>
      </c>
      <c r="M54" s="117">
        <f>'Krok 1- Kalkulačka '!DL144</f>
        <v>0</v>
      </c>
      <c r="N54" s="117">
        <f>'Krok 1- Kalkulačka '!DO144</f>
        <v>0</v>
      </c>
      <c r="O54" s="116" t="str">
        <f>'Krok 1- Kalkulačka '!N144</f>
        <v>vyberte</v>
      </c>
    </row>
    <row r="55" spans="5:15" x14ac:dyDescent="0.25">
      <c r="E55" s="116">
        <f>'Krok 1- Kalkulačka '!B147</f>
        <v>47</v>
      </c>
      <c r="F55" s="116">
        <f>'Krok 1- Kalkulačka '!C147</f>
        <v>0</v>
      </c>
      <c r="G55" s="116">
        <f>'Krok 1- Kalkulačka '!E147</f>
        <v>0</v>
      </c>
      <c r="H55" s="116" t="str">
        <f>'Krok 1- Kalkulačka '!F147</f>
        <v>vyberte</v>
      </c>
      <c r="I55" s="116">
        <f>'Krok 1- Kalkulačka '!G147</f>
        <v>0</v>
      </c>
      <c r="J55" s="116">
        <f>'Krok 1- Kalkulačka '!K147</f>
        <v>0</v>
      </c>
      <c r="K55" s="116">
        <f>'Krok 1- Kalkulačka '!L147</f>
        <v>0</v>
      </c>
      <c r="L55" s="116" t="e">
        <f>'Krok 1- Kalkulačka '!#REF!</f>
        <v>#REF!</v>
      </c>
      <c r="M55" s="117">
        <f>'Krok 1- Kalkulačka '!DL147</f>
        <v>0</v>
      </c>
      <c r="N55" s="117">
        <f>'Krok 1- Kalkulačka '!DO147</f>
        <v>0</v>
      </c>
      <c r="O55" s="116" t="str">
        <f>'Krok 1- Kalkulačka '!N147</f>
        <v>vyberte</v>
      </c>
    </row>
    <row r="56" spans="5:15" x14ac:dyDescent="0.25">
      <c r="E56" s="116">
        <f>'Krok 1- Kalkulačka '!B150</f>
        <v>48</v>
      </c>
      <c r="F56" s="116">
        <f>'Krok 1- Kalkulačka '!C150</f>
        <v>0</v>
      </c>
      <c r="G56" s="116">
        <f>'Krok 1- Kalkulačka '!E150</f>
        <v>0</v>
      </c>
      <c r="H56" s="116" t="str">
        <f>'Krok 1- Kalkulačka '!F150</f>
        <v>vyberte</v>
      </c>
      <c r="I56" s="116">
        <f>'Krok 1- Kalkulačka '!G150</f>
        <v>0</v>
      </c>
      <c r="J56" s="116">
        <f>'Krok 1- Kalkulačka '!K150</f>
        <v>0</v>
      </c>
      <c r="K56" s="116">
        <f>'Krok 1- Kalkulačka '!L150</f>
        <v>0</v>
      </c>
      <c r="L56" s="116" t="e">
        <f>'Krok 1- Kalkulačka '!#REF!</f>
        <v>#REF!</v>
      </c>
      <c r="M56" s="117">
        <f>'Krok 1- Kalkulačka '!DL150</f>
        <v>0</v>
      </c>
      <c r="N56" s="117">
        <f>'Krok 1- Kalkulačka '!DO150</f>
        <v>0</v>
      </c>
      <c r="O56" s="116" t="str">
        <f>'Krok 1- Kalkulačka '!N150</f>
        <v>vyberte</v>
      </c>
    </row>
    <row r="57" spans="5:15" x14ac:dyDescent="0.25">
      <c r="E57" s="116">
        <f>'Krok 1- Kalkulačka '!B153</f>
        <v>49</v>
      </c>
      <c r="F57" s="116">
        <f>'Krok 1- Kalkulačka '!C153</f>
        <v>0</v>
      </c>
      <c r="G57" s="116">
        <f>'Krok 1- Kalkulačka '!E153</f>
        <v>0</v>
      </c>
      <c r="H57" s="116" t="str">
        <f>'Krok 1- Kalkulačka '!F153</f>
        <v>vyberte</v>
      </c>
      <c r="I57" s="116">
        <f>'Krok 1- Kalkulačka '!G153</f>
        <v>0</v>
      </c>
      <c r="J57" s="116">
        <f>'Krok 1- Kalkulačka '!K153</f>
        <v>0</v>
      </c>
      <c r="K57" s="116">
        <f>'Krok 1- Kalkulačka '!L153</f>
        <v>0</v>
      </c>
      <c r="L57" s="116" t="e">
        <f>'Krok 1- Kalkulačka '!#REF!</f>
        <v>#REF!</v>
      </c>
      <c r="M57" s="117">
        <f>'Krok 1- Kalkulačka '!DL153</f>
        <v>0</v>
      </c>
      <c r="N57" s="117">
        <f>'Krok 1- Kalkulačka '!DO153</f>
        <v>0</v>
      </c>
      <c r="O57" s="116" t="str">
        <f>'Krok 1- Kalkulačka '!N153</f>
        <v>vyberte</v>
      </c>
    </row>
    <row r="58" spans="5:15" x14ac:dyDescent="0.25">
      <c r="E58" s="116">
        <f>'Krok 1- Kalkulačka '!B156</f>
        <v>50</v>
      </c>
      <c r="F58" s="116">
        <f>'Krok 1- Kalkulačka '!C156</f>
        <v>0</v>
      </c>
      <c r="G58" s="116">
        <f>'Krok 1- Kalkulačka '!E156</f>
        <v>0</v>
      </c>
      <c r="H58" s="116" t="str">
        <f>'Krok 1- Kalkulačka '!F156</f>
        <v>vyberte</v>
      </c>
      <c r="I58" s="116">
        <f>'Krok 1- Kalkulačka '!G156</f>
        <v>0</v>
      </c>
      <c r="J58" s="116">
        <f>'Krok 1- Kalkulačka '!K156</f>
        <v>0</v>
      </c>
      <c r="K58" s="116">
        <f>'Krok 1- Kalkulačka '!L156</f>
        <v>0</v>
      </c>
      <c r="L58" s="116" t="e">
        <f>'Krok 1- Kalkulačka '!#REF!</f>
        <v>#REF!</v>
      </c>
      <c r="M58" s="117">
        <f>'Krok 1- Kalkulačka '!DL156</f>
        <v>0</v>
      </c>
      <c r="N58" s="117">
        <f>'Krok 1- Kalkulačka '!DO156</f>
        <v>0</v>
      </c>
      <c r="O58" s="116" t="str">
        <f>'Krok 1- Kalkulačka '!N156</f>
        <v>vyberte</v>
      </c>
    </row>
    <row r="59" spans="5:15" x14ac:dyDescent="0.25">
      <c r="E59" s="116" t="e">
        <f>'Krok 1- Kalkulačka '!#REF!</f>
        <v>#REF!</v>
      </c>
      <c r="F59" s="116" t="e">
        <f>'Krok 1- Kalkulačka '!#REF!</f>
        <v>#REF!</v>
      </c>
      <c r="G59" s="116" t="e">
        <f>'Krok 1- Kalkulačka '!#REF!</f>
        <v>#REF!</v>
      </c>
      <c r="H59" s="116" t="e">
        <f>'Krok 1- Kalkulačka '!#REF!</f>
        <v>#REF!</v>
      </c>
      <c r="I59" s="116" t="e">
        <f>'Krok 1- Kalkulačka '!#REF!</f>
        <v>#REF!</v>
      </c>
      <c r="J59" s="116" t="e">
        <f>'Krok 1- Kalkulačka '!#REF!</f>
        <v>#REF!</v>
      </c>
      <c r="K59" s="116" t="e">
        <f>'Krok 1- Kalkulačka '!#REF!</f>
        <v>#REF!</v>
      </c>
      <c r="L59" s="116" t="e">
        <f>'Krok 1- Kalkulačka '!#REF!</f>
        <v>#REF!</v>
      </c>
      <c r="M59" s="117" t="e">
        <f>'Krok 1- Kalkulačka '!#REF!</f>
        <v>#REF!</v>
      </c>
      <c r="N59" s="117" t="e">
        <f>'Krok 1- Kalkulačka '!#REF!</f>
        <v>#REF!</v>
      </c>
      <c r="O59" s="116" t="e">
        <f>'Krok 1- Kalkulačka '!#REF!</f>
        <v>#REF!</v>
      </c>
    </row>
    <row r="60" spans="5:15" x14ac:dyDescent="0.25">
      <c r="E60" s="70"/>
    </row>
    <row r="61" spans="5:15" x14ac:dyDescent="0.25">
      <c r="E61" s="70"/>
    </row>
    <row r="62" spans="5:15" x14ac:dyDescent="0.25">
      <c r="E62" s="70"/>
    </row>
    <row r="63" spans="5:15" x14ac:dyDescent="0.25">
      <c r="E63" s="70"/>
    </row>
    <row r="64" spans="5:15" x14ac:dyDescent="0.25">
      <c r="E64" s="70"/>
    </row>
    <row r="65" spans="5:5" x14ac:dyDescent="0.25">
      <c r="E65" s="70"/>
    </row>
    <row r="66" spans="5:5" x14ac:dyDescent="0.25">
      <c r="E66" s="70"/>
    </row>
    <row r="67" spans="5:5" x14ac:dyDescent="0.25">
      <c r="E67" s="70"/>
    </row>
    <row r="68" spans="5:5" x14ac:dyDescent="0.25">
      <c r="E68" s="70"/>
    </row>
    <row r="69" spans="5:5" x14ac:dyDescent="0.25">
      <c r="E69" s="70"/>
    </row>
    <row r="70" spans="5:5" x14ac:dyDescent="0.25">
      <c r="E70" s="70"/>
    </row>
    <row r="71" spans="5:5" x14ac:dyDescent="0.25">
      <c r="E71" s="70"/>
    </row>
    <row r="72" spans="5:5" x14ac:dyDescent="0.25">
      <c r="E72" s="70"/>
    </row>
    <row r="73" spans="5:5" x14ac:dyDescent="0.25">
      <c r="E73" s="70"/>
    </row>
    <row r="74" spans="5:5" x14ac:dyDescent="0.25">
      <c r="E74" s="70"/>
    </row>
    <row r="75" spans="5:5" x14ac:dyDescent="0.25">
      <c r="E75" s="70"/>
    </row>
    <row r="76" spans="5:5" x14ac:dyDescent="0.25">
      <c r="E76" s="70"/>
    </row>
    <row r="77" spans="5:5" x14ac:dyDescent="0.25">
      <c r="E77" s="70"/>
    </row>
    <row r="78" spans="5:5" x14ac:dyDescent="0.25">
      <c r="E78" s="70"/>
    </row>
    <row r="79" spans="5:5" x14ac:dyDescent="0.25">
      <c r="E79" s="70"/>
    </row>
    <row r="80" spans="5:5" x14ac:dyDescent="0.25">
      <c r="E80" s="70"/>
    </row>
    <row r="81" spans="5:5" x14ac:dyDescent="0.25">
      <c r="E81" s="70"/>
    </row>
    <row r="82" spans="5:5" x14ac:dyDescent="0.25">
      <c r="E82" s="70"/>
    </row>
    <row r="83" spans="5:5" x14ac:dyDescent="0.25">
      <c r="E83" s="70"/>
    </row>
    <row r="84" spans="5:5" x14ac:dyDescent="0.25">
      <c r="E84" s="70"/>
    </row>
    <row r="85" spans="5:5" x14ac:dyDescent="0.25">
      <c r="E85" s="70"/>
    </row>
    <row r="86" spans="5:5" x14ac:dyDescent="0.25">
      <c r="E86" s="70"/>
    </row>
  </sheetData>
  <customSheetViews>
    <customSheetView guid="{9B3BAD7C-18FA-4BA1-ADC7-FF0E752CBBB8}" showGridLines="0" state="hidden" topLeftCell="E1">
      <selection activeCell="I19" sqref="I19"/>
      <pageMargins left="0.7" right="0.7" top="0.75" bottom="0.75" header="0.3" footer="0.3"/>
      <pageSetup paperSize="9" orientation="portrait" r:id="rId1"/>
    </customSheetView>
  </customSheetViews>
  <mergeCells count="15">
    <mergeCell ref="A14:C14"/>
    <mergeCell ref="O4:O9"/>
    <mergeCell ref="E3:N3"/>
    <mergeCell ref="A1:K1"/>
    <mergeCell ref="A3:C3"/>
    <mergeCell ref="J4:J9"/>
    <mergeCell ref="K4:K9"/>
    <mergeCell ref="L4:L9"/>
    <mergeCell ref="M4:M9"/>
    <mergeCell ref="N4:N9"/>
    <mergeCell ref="E4:E9"/>
    <mergeCell ref="F4:F9"/>
    <mergeCell ref="G4:G9"/>
    <mergeCell ref="H4:H9"/>
    <mergeCell ref="I4:I9"/>
  </mergeCells>
  <pageMargins left="0.7" right="0.7" top="0.75" bottom="0.75"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8</vt:i4>
      </vt:variant>
      <vt:variant>
        <vt:lpstr>Pomenované rozsahy</vt:lpstr>
      </vt:variant>
      <vt:variant>
        <vt:i4>1</vt:i4>
      </vt:variant>
    </vt:vector>
  </HeadingPairs>
  <TitlesOfParts>
    <vt:vector size="9" baseType="lpstr">
      <vt:lpstr>Malá kalkulačka</vt:lpstr>
      <vt:lpstr>Krok 1- Kalkulačka </vt:lpstr>
      <vt:lpstr>Krok 2- Tabuľky na skopírovanie</vt:lpstr>
      <vt:lpstr>Vysvetlivky ku kroku 1</vt:lpstr>
      <vt:lpstr>Dotknuté subjekty</vt:lpstr>
      <vt:lpstr>vysvetlivky - kalkulačka E.2</vt:lpstr>
      <vt:lpstr>vstupy</vt:lpstr>
      <vt:lpstr>Krok 2- Tabuľky na skopírov_1</vt:lpstr>
      <vt:lpstr>AY</vt:lpstr>
    </vt:vector>
  </TitlesOfParts>
  <Company>Deloitte Central Europe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Hluskova Tatiana</dc:creator>
  <cp:lastModifiedBy>Turenic Peter</cp:lastModifiedBy>
  <cp:lastPrinted>2022-12-16T15:41:22Z</cp:lastPrinted>
  <dcterms:created xsi:type="dcterms:W3CDTF">2014-07-30T13:24:38Z</dcterms:created>
  <dcterms:modified xsi:type="dcterms:W3CDTF">2025-06-06T09:14:04Z</dcterms:modified>
</cp:coreProperties>
</file>